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<sst xmlns="http://schemas.openxmlformats.org/spreadsheetml/2006/main" count="315" uniqueCount="112">
  <si>
    <r>
      <rPr>
        <sz val="11"/>
        <color theme="1"/>
        <rFont val="宋体"/>
        <charset val="134"/>
        <scheme val="minor"/>
      </rPr>
      <t xml:space="preserve">                     </t>
    </r>
    <r>
      <rPr>
        <sz val="16"/>
        <color theme="1"/>
        <rFont val="仿宋_GB2312"/>
        <charset val="134"/>
      </rPr>
      <t xml:space="preserve">                                  2022年企业领取就业补助资金公示
    根据《广西壮族自治区就业补助资金管理办法》（桂人社规〔2022〕3号）、《广西壮族自治区就业补助资金就业创业补贴管理细则》文件，对符合政策的小型微型企业及社会组织吸纳高校毕业生就业，给予1年的社会保险补贴及一次性带动就业奖补（不包括本人应缴纳的社会保险费部分），企业与个人在一年内解除劳动合同的，按其实际履行劳动合同的缴费时间计算，经县人才中心初审，县人社局审核，现将以下符合补贴条件的单位进行公示，公示如下，公示期7天:2022年</t>
    </r>
    <r>
      <rPr>
        <sz val="16"/>
        <color theme="1"/>
        <rFont val="宋体"/>
        <charset val="134"/>
        <scheme val="minor"/>
      </rPr>
      <t>11</t>
    </r>
    <r>
      <rPr>
        <sz val="16"/>
        <color theme="1"/>
        <rFont val="仿宋_GB2312"/>
        <charset val="134"/>
      </rPr>
      <t>月</t>
    </r>
    <r>
      <rPr>
        <sz val="16"/>
        <color theme="1"/>
        <rFont val="宋体"/>
        <charset val="134"/>
        <scheme val="minor"/>
      </rPr>
      <t>22</t>
    </r>
    <r>
      <rPr>
        <sz val="16"/>
        <color theme="1"/>
        <rFont val="仿宋_GB2312"/>
        <charset val="134"/>
      </rPr>
      <t>日至2022年11月</t>
    </r>
    <r>
      <rPr>
        <sz val="16"/>
        <color theme="1"/>
        <rFont val="宋体"/>
        <charset val="134"/>
        <scheme val="minor"/>
      </rPr>
      <t>30</t>
    </r>
    <r>
      <rPr>
        <sz val="16"/>
        <color theme="1"/>
        <rFont val="仿宋_GB2312"/>
        <charset val="134"/>
      </rPr>
      <t>日,如对公示企业领取补贴资格或金额有异议，请以书面形式并署真实姓名和联系方式，于2022年11月</t>
    </r>
    <r>
      <rPr>
        <sz val="16"/>
        <color theme="1"/>
        <rFont val="宋体"/>
        <charset val="134"/>
        <scheme val="minor"/>
      </rPr>
      <t>30</t>
    </r>
    <r>
      <rPr>
        <sz val="16"/>
        <color theme="1"/>
        <rFont val="仿宋_GB2312"/>
        <charset val="134"/>
      </rPr>
      <t>日前邮寄或直接送融安县人力资源和社会保障局办公室。群众如实反映有关问题受法律保护。
    公示时间：2022年</t>
    </r>
    <r>
      <rPr>
        <sz val="16"/>
        <color theme="1"/>
        <rFont val="宋体"/>
        <charset val="134"/>
        <scheme val="minor"/>
      </rPr>
      <t>11</t>
    </r>
    <r>
      <rPr>
        <sz val="16"/>
        <color theme="1"/>
        <rFont val="仿宋_GB2312"/>
        <charset val="134"/>
      </rPr>
      <t>月22日至2022年11月</t>
    </r>
    <r>
      <rPr>
        <sz val="16"/>
        <color theme="1"/>
        <rFont val="宋体"/>
        <charset val="134"/>
        <scheme val="minor"/>
      </rPr>
      <t>30</t>
    </r>
    <r>
      <rPr>
        <sz val="16"/>
        <color theme="1"/>
        <rFont val="仿宋_GB2312"/>
        <charset val="134"/>
      </rPr>
      <t xml:space="preserve">日（共7工作日）
　　邮寄材料地址：融安县广场东路3号
　　邮政编码：545400
　　联系电话：0772-8135788
</t>
    </r>
  </si>
  <si>
    <t>中型小型微型企业吸纳高校毕业生就业社会保险补贴及带动就业补贴花名册</t>
  </si>
  <si>
    <t>填表时间：</t>
  </si>
  <si>
    <t>2022年    11月    9日</t>
  </si>
  <si>
    <t>企业名称：
（公章）</t>
  </si>
  <si>
    <t>广西融安睿奇财务管理有限公司</t>
  </si>
  <si>
    <t>职工总数
（人）</t>
  </si>
  <si>
    <t>申请社会保险补贴
人数（人）</t>
  </si>
  <si>
    <t>序号</t>
  </si>
  <si>
    <t>姓名</t>
  </si>
  <si>
    <t>性别</t>
  </si>
  <si>
    <t>身份证号</t>
  </si>
  <si>
    <t>劳动合同起止时间
（年月至年月）</t>
  </si>
  <si>
    <t>企业缴纳</t>
  </si>
  <si>
    <t>带动就业
补贴金额（元）</t>
  </si>
  <si>
    <t>金额合计（元）</t>
  </si>
  <si>
    <r>
      <rPr>
        <sz val="12"/>
        <color rgb="FF000000"/>
        <rFont val="宋体"/>
        <charset val="134"/>
      </rPr>
      <t>备</t>
    </r>
    <r>
      <rPr>
        <sz val="12"/>
        <color indexed="8"/>
        <rFont val="Times New Roman"/>
        <charset val="134"/>
      </rPr>
      <t xml:space="preserve"> </t>
    </r>
    <r>
      <rPr>
        <sz val="12"/>
        <color indexed="8"/>
        <rFont val="宋体"/>
        <charset val="134"/>
      </rPr>
      <t>注</t>
    </r>
  </si>
  <si>
    <t>缴费期限（ 年月至年月）</t>
  </si>
  <si>
    <t>养老保险费金额（元）</t>
  </si>
  <si>
    <t>失业保险费金额（元）</t>
  </si>
  <si>
    <t>工伤保险费金额（元）</t>
  </si>
  <si>
    <t>生育保险费金额（元）</t>
  </si>
  <si>
    <t>医疗保险费金额（元）</t>
  </si>
  <si>
    <t>大额医疗保险费金额（元）</t>
  </si>
  <si>
    <t>社会保险补贴金额小计（元）</t>
  </si>
  <si>
    <t>张颖</t>
  </si>
  <si>
    <t>女</t>
  </si>
  <si>
    <t>452227********0047</t>
  </si>
  <si>
    <t>2022.5-2024.5</t>
  </si>
  <si>
    <t>2022.5-2022.10</t>
  </si>
  <si>
    <t>合计</t>
  </si>
  <si>
    <t>2022 年  10 月 27 日</t>
  </si>
  <si>
    <t>柳州融锌矿业有限责任公司</t>
  </si>
  <si>
    <t>戴启阳</t>
  </si>
  <si>
    <t>男</t>
  </si>
  <si>
    <t>452223*******7017</t>
  </si>
  <si>
    <t>2021.09-2022.05
2022.06-2023.05</t>
  </si>
  <si>
    <t>2021.09-2022.08</t>
  </si>
  <si>
    <t>2022年  11  月 15   日</t>
  </si>
  <si>
    <t>融安爱心医院有限公司</t>
  </si>
  <si>
    <t>何丹凤</t>
  </si>
  <si>
    <t>2021.12-2024.12</t>
  </si>
  <si>
    <t>2022.01-2022.10</t>
  </si>
  <si>
    <t>周晓梅</t>
  </si>
  <si>
    <t>2021.10-2024.09</t>
  </si>
  <si>
    <t>2021.11-2022.10</t>
  </si>
  <si>
    <t>黄易</t>
  </si>
  <si>
    <t>梁燕</t>
  </si>
  <si>
    <t>杨剑</t>
  </si>
  <si>
    <t>2021.09-2024.09</t>
  </si>
  <si>
    <t>姜明州</t>
  </si>
  <si>
    <t>梅朝林</t>
  </si>
  <si>
    <t>522727*******453X</t>
  </si>
  <si>
    <t>梁婷婷</t>
  </si>
  <si>
    <t>2020.11-2023.10</t>
  </si>
  <si>
    <t>2020.12-2021.11</t>
  </si>
  <si>
    <t>罗春媛</t>
  </si>
  <si>
    <t>2020.10-2023.10</t>
  </si>
  <si>
    <t>梁琼芬</t>
  </si>
  <si>
    <t>450902*******252X</t>
  </si>
  <si>
    <t>陈彦西</t>
  </si>
  <si>
    <t>2022.01-2025.01</t>
  </si>
  <si>
    <t>2022.02-2022.10</t>
  </si>
  <si>
    <t>韦娜思</t>
  </si>
  <si>
    <t>45222*******504X</t>
  </si>
  <si>
    <t>2022.05-2025.05</t>
  </si>
  <si>
    <t>2022.06-2022.10</t>
  </si>
  <si>
    <t>2022年 10 月 31 日</t>
  </si>
  <si>
    <t>企业名称:（公章）</t>
  </si>
  <si>
    <t xml:space="preserve">  融安县水力发电公司</t>
  </si>
  <si>
    <t>林保廷</t>
  </si>
  <si>
    <t>452227*******0018</t>
  </si>
  <si>
    <r>
      <rPr>
        <sz val="12"/>
        <color rgb="FF000000"/>
        <rFont val="Times New Roman"/>
        <charset val="134"/>
      </rPr>
      <t xml:space="preserve">2021.11
</t>
    </r>
    <r>
      <rPr>
        <sz val="12"/>
        <color indexed="8"/>
        <rFont val="宋体"/>
        <charset val="134"/>
      </rPr>
      <t>至今</t>
    </r>
  </si>
  <si>
    <t>2022年   10 月  27  日</t>
  </si>
  <si>
    <t>融安县斯达社会工作服务中心</t>
  </si>
  <si>
    <t>余亚琼</t>
  </si>
  <si>
    <t>452227********1222</t>
  </si>
  <si>
    <t>2022.07.01-2023.06.30</t>
  </si>
  <si>
    <t>2022.08-2022.10</t>
  </si>
  <si>
    <t>梁创仪</t>
  </si>
  <si>
    <t>452225********4238</t>
  </si>
  <si>
    <t>2022.01.04-2023.06.30</t>
  </si>
  <si>
    <t>黄倩</t>
  </si>
  <si>
    <t>452227********1246</t>
  </si>
  <si>
    <t>2021.12.27-2023.06.30</t>
  </si>
  <si>
    <t>甘婕琳</t>
  </si>
  <si>
    <t>450205********1022</t>
  </si>
  <si>
    <t>2022.01.01-2022.12.31</t>
  </si>
  <si>
    <t>蒋浩敏</t>
  </si>
  <si>
    <t>450923********3561</t>
  </si>
  <si>
    <t>2022年 11 月 1  日</t>
  </si>
  <si>
    <t>广西融安鱼峰混凝土有限公司</t>
  </si>
  <si>
    <t>何周远</t>
  </si>
  <si>
    <t>450224********3311</t>
  </si>
  <si>
    <t>2021年11月22日-2024年11月21日</t>
  </si>
  <si>
    <r>
      <rPr>
        <sz val="12"/>
        <color rgb="FF000000"/>
        <rFont val="Times New Roman"/>
        <charset val="134"/>
      </rPr>
      <t>2021</t>
    </r>
    <r>
      <rPr>
        <sz val="12"/>
        <color indexed="8"/>
        <rFont val="宋体"/>
        <charset val="134"/>
      </rPr>
      <t>年</t>
    </r>
    <r>
      <rPr>
        <sz val="12"/>
        <color indexed="8"/>
        <rFont val="Times New Roman"/>
        <charset val="134"/>
      </rPr>
      <t>12</t>
    </r>
    <r>
      <rPr>
        <sz val="12"/>
        <color indexed="8"/>
        <rFont val="宋体"/>
        <charset val="134"/>
      </rPr>
      <t>月</t>
    </r>
    <r>
      <rPr>
        <sz val="12"/>
        <color indexed="8"/>
        <rFont val="Times New Roman"/>
        <charset val="134"/>
      </rPr>
      <t>-2022</t>
    </r>
    <r>
      <rPr>
        <sz val="12"/>
        <color indexed="8"/>
        <rFont val="宋体"/>
        <charset val="134"/>
      </rPr>
      <t>年</t>
    </r>
    <r>
      <rPr>
        <sz val="12"/>
        <color indexed="8"/>
        <rFont val="Times New Roman"/>
        <charset val="134"/>
      </rPr>
      <t>10</t>
    </r>
    <r>
      <rPr>
        <sz val="12"/>
        <color indexed="8"/>
        <rFont val="宋体"/>
        <charset val="134"/>
      </rPr>
      <t>月</t>
    </r>
  </si>
  <si>
    <t>2022 年 11 月 1 日</t>
  </si>
  <si>
    <t>融安县万德七星水泥有限责任公司</t>
  </si>
  <si>
    <t>刘贵仁</t>
  </si>
  <si>
    <t>450923********6195</t>
  </si>
  <si>
    <t>2021.7.6-2024.7.5</t>
  </si>
  <si>
    <t>2021.07-2022.06</t>
  </si>
  <si>
    <t>秦新霁</t>
  </si>
  <si>
    <t>452227********0255</t>
  </si>
  <si>
    <t>2022.2.1-2025.1.31</t>
  </si>
  <si>
    <t>2022年 10   月   13 日</t>
  </si>
  <si>
    <t>中佑勘察设计有限公司融安分公司</t>
  </si>
  <si>
    <t>李杨</t>
  </si>
  <si>
    <t>510503********0010</t>
  </si>
  <si>
    <r>
      <rPr>
        <sz val="11"/>
        <color rgb="FF000000"/>
        <rFont val="Times New Roman"/>
        <charset val="134"/>
      </rPr>
      <t>2022.04</t>
    </r>
    <r>
      <rPr>
        <sz val="11"/>
        <color indexed="8"/>
        <rFont val="宋体"/>
        <charset val="134"/>
      </rPr>
      <t>至</t>
    </r>
    <r>
      <rPr>
        <sz val="11"/>
        <color indexed="8"/>
        <rFont val="Times New Roman"/>
        <charset val="134"/>
      </rPr>
      <t>2022</t>
    </r>
    <r>
      <rPr>
        <sz val="11"/>
        <color indexed="8"/>
        <rFont val="宋体"/>
        <charset val="134"/>
      </rPr>
      <t>.9</t>
    </r>
  </si>
  <si>
    <t>胡驰</t>
  </si>
  <si>
    <t>510502********6618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</si>
</sst>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Red]0.00"/>
  </numFmts>
  <fonts count="35">
    <font>
      <sz val="11"/>
      <color theme="1"/>
      <name val="宋体"/>
      <charset val="134"/>
      <scheme val="minor"/>
    </font>
    <font>
      <sz val="16"/>
      <color theme="1"/>
      <name val="宋体"/>
      <charset val="134"/>
      <scheme val="minor"/>
    </font>
    <font>
      <sz val="12"/>
      <color rgb="FF000000"/>
      <name val="宋体"/>
      <charset val="134"/>
    </font>
    <font>
      <sz val="12"/>
      <color rgb="FF000000"/>
      <name val="Times New Roman"/>
      <charset val="134"/>
    </font>
    <font>
      <sz val="10.5"/>
      <color rgb="FF000000"/>
      <name val="宋体"/>
      <charset val="134"/>
    </font>
    <font>
      <sz val="10.5"/>
      <color rgb="FF000000"/>
      <name val="Times New Roman"/>
      <charset val="134"/>
    </font>
    <font>
      <sz val="11"/>
      <name val="宋体"/>
      <charset val="134"/>
      <scheme val="minor"/>
    </font>
    <font>
      <sz val="11"/>
      <color theme="1"/>
      <name val="宋体"/>
      <charset val="134"/>
    </font>
    <font>
      <sz val="9"/>
      <color rgb="FF000000"/>
      <name val="宋体"/>
      <charset val="134"/>
    </font>
    <font>
      <sz val="9"/>
      <color rgb="FF000000"/>
      <name val="Times New Roman"/>
      <charset val="134"/>
    </font>
    <font>
      <sz val="11"/>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仿宋_GB2312"/>
      <charset val="134"/>
    </font>
    <font>
      <sz val="12"/>
      <color indexed="8"/>
      <name val="Times New Roman"/>
      <charset val="134"/>
    </font>
    <font>
      <sz val="12"/>
      <color indexed="8"/>
      <name val="宋体"/>
      <charset val="134"/>
    </font>
    <font>
      <sz val="11"/>
      <color indexed="8"/>
      <name val="宋体"/>
      <charset val="134"/>
    </font>
    <font>
      <sz val="11"/>
      <color indexed="8"/>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9"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4" fillId="9" borderId="0" applyNumberFormat="0" applyBorder="0" applyAlignment="0" applyProtection="0">
      <alignment vertical="center"/>
    </xf>
    <xf numFmtId="0" fontId="17" fillId="0" borderId="11" applyNumberFormat="0" applyFill="0" applyAlignment="0" applyProtection="0">
      <alignment vertical="center"/>
    </xf>
    <xf numFmtId="0" fontId="14" fillId="10" borderId="0" applyNumberFormat="0" applyBorder="0" applyAlignment="0" applyProtection="0">
      <alignment vertical="center"/>
    </xf>
    <xf numFmtId="0" fontId="23" fillId="11" borderId="12" applyNumberFormat="0" applyAlignment="0" applyProtection="0">
      <alignment vertical="center"/>
    </xf>
    <xf numFmtId="0" fontId="24" fillId="11" borderId="8" applyNumberFormat="0" applyAlignment="0" applyProtection="0">
      <alignment vertical="center"/>
    </xf>
    <xf numFmtId="0" fontId="25" fillId="12" borderId="13"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xf numFmtId="0" fontId="0" fillId="0" borderId="0">
      <alignment vertical="center"/>
    </xf>
  </cellStyleXfs>
  <cellXfs count="71">
    <xf numFmtId="0" fontId="0" fillId="0" borderId="0" xfId="0">
      <alignment vertical="center"/>
    </xf>
    <xf numFmtId="0" fontId="0" fillId="0" borderId="0" xfId="0" applyFont="1" applyAlignment="1">
      <alignment horizontal="justify" vertical="center" wrapText="1"/>
    </xf>
    <xf numFmtId="0" fontId="0" fillId="0" borderId="0" xfId="0" applyAlignment="1">
      <alignment horizontal="justify" vertical="center" wrapText="1"/>
    </xf>
    <xf numFmtId="0" fontId="1" fillId="0" borderId="0" xfId="49" applyFont="1" applyAlignment="1">
      <alignment horizontal="center" vertical="center"/>
    </xf>
    <xf numFmtId="0" fontId="0" fillId="0" borderId="0" xfId="49">
      <alignment vertical="center"/>
    </xf>
    <xf numFmtId="0" fontId="2" fillId="0" borderId="1" xfId="49" applyFont="1" applyBorder="1" applyAlignment="1">
      <alignment horizontal="justify" vertical="center" wrapText="1"/>
    </xf>
    <xf numFmtId="0" fontId="2" fillId="0" borderId="1" xfId="49" applyFont="1" applyBorder="1" applyAlignment="1">
      <alignment horizontal="center" vertical="center" wrapText="1"/>
    </xf>
    <xf numFmtId="0" fontId="3"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4" fillId="0" borderId="5" xfId="49" applyFont="1" applyBorder="1" applyAlignment="1">
      <alignment horizontal="center" vertical="center" wrapText="1"/>
    </xf>
    <xf numFmtId="0" fontId="2" fillId="0" borderId="5" xfId="49" applyFont="1" applyBorder="1" applyAlignment="1">
      <alignment horizontal="center" vertical="center" wrapText="1"/>
    </xf>
    <xf numFmtId="0" fontId="5" fillId="0" borderId="1"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6" xfId="49" applyFont="1" applyBorder="1" applyAlignment="1">
      <alignment horizontal="center" vertical="center" wrapText="1"/>
    </xf>
    <xf numFmtId="0" fontId="1" fillId="0" borderId="0" xfId="5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5" xfId="0" applyFont="1" applyBorder="1" applyAlignment="1">
      <alignment horizontal="center" vertical="center" wrapText="1"/>
    </xf>
    <xf numFmtId="0" fontId="5"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6" fillId="0" borderId="1" xfId="0" applyFont="1" applyBorder="1">
      <alignment vertical="center"/>
    </xf>
    <xf numFmtId="176" fontId="3"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7" xfId="49" applyBorder="1" applyAlignment="1">
      <alignment horizontal="center" vertical="center"/>
    </xf>
    <xf numFmtId="0" fontId="2" fillId="0" borderId="6" xfId="49" applyFont="1" applyBorder="1" applyAlignment="1">
      <alignment horizontal="center" vertical="center" wrapText="1"/>
    </xf>
    <xf numFmtId="0" fontId="2" fillId="0" borderId="2" xfId="49" applyFont="1" applyBorder="1" applyAlignment="1">
      <alignment vertical="center" wrapText="1"/>
    </xf>
    <xf numFmtId="0" fontId="4" fillId="0" borderId="1" xfId="49" applyFont="1" applyBorder="1" applyAlignment="1">
      <alignment horizontal="center" vertical="center" wrapText="1"/>
    </xf>
    <xf numFmtId="0" fontId="0" fillId="0" borderId="7" xfId="0"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vertical="center" wrapText="1"/>
    </xf>
    <xf numFmtId="0" fontId="4"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176" fontId="0" fillId="0" borderId="1" xfId="0" applyNumberFormat="1" applyBorder="1">
      <alignment vertical="center"/>
    </xf>
    <xf numFmtId="176" fontId="4" fillId="0" borderId="1" xfId="0" applyNumberFormat="1" applyFont="1" applyBorder="1" applyAlignment="1">
      <alignment horizontal="center" vertical="center" wrapText="1"/>
    </xf>
    <xf numFmtId="0" fontId="0" fillId="0" borderId="7" xfId="0" applyBorder="1" applyAlignment="1">
      <alignment horizontal="right" vertical="center"/>
    </xf>
    <xf numFmtId="0" fontId="0" fillId="0" borderId="7" xfId="0" applyBorder="1" applyAlignment="1">
      <alignment horizontal="left" vertical="center"/>
    </xf>
    <xf numFmtId="178" fontId="3"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0" fontId="7" fillId="0" borderId="1" xfId="0" applyFont="1" applyFill="1" applyBorder="1" applyAlignment="1">
      <alignment horizontal="distributed" vertical="center"/>
    </xf>
    <xf numFmtId="49" fontId="6" fillId="0" borderId="1" xfId="0" applyNumberFormat="1" applyFont="1" applyFill="1" applyBorder="1" applyAlignment="1">
      <alignment horizontal="center" vertical="center" wrapText="1"/>
    </xf>
    <xf numFmtId="57" fontId="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77" fontId="9" fillId="0" borderId="1" xfId="0" applyNumberFormat="1" applyFont="1" applyBorder="1" applyAlignment="1">
      <alignment horizontal="center" vertical="center" wrapText="1"/>
    </xf>
    <xf numFmtId="31" fontId="3" fillId="0" borderId="1" xfId="0" applyNumberFormat="1" applyFont="1" applyBorder="1" applyAlignment="1">
      <alignment horizontal="center" vertical="center" wrapText="1"/>
    </xf>
    <xf numFmtId="31" fontId="10" fillId="0" borderId="1" xfId="0" applyNumberFormat="1" applyFont="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vertical="center"/>
    </xf>
    <xf numFmtId="49" fontId="0" fillId="0" borderId="0" xfId="0" applyNumberFormat="1" applyFont="1" applyFill="1" applyAlignment="1">
      <alignment vertical="center"/>
    </xf>
    <xf numFmtId="49" fontId="0" fillId="0" borderId="0" xfId="49" applyNumberFormat="1">
      <alignment vertical="center"/>
    </xf>
    <xf numFmtId="178" fontId="4"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3" fillId="0" borderId="1" xfId="49" applyFont="1" applyBorder="1" applyAlignment="1" quotePrefix="1">
      <alignment horizontal="center" vertical="center" wrapText="1"/>
    </xf>
    <xf numFmtId="0" fontId="3" fillId="0" borderId="1" xfId="0" applyFont="1" applyBorder="1" applyAlignment="1" quotePrefix="1">
      <alignment horizontal="center" vertical="center" wrapText="1"/>
    </xf>
    <xf numFmtId="0" fontId="7" fillId="0" borderId="1" xfId="0" applyFont="1" applyFill="1" applyBorder="1" applyAlignment="1" quotePrefix="1">
      <alignment horizontal="distributed" vertical="center"/>
    </xf>
    <xf numFmtId="0" fontId="9" fillId="0" borderId="1" xfId="0"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1"/>
  <sheetViews>
    <sheetView tabSelected="1" topLeftCell="A112" workbookViewId="0">
      <selection activeCell="A121" sqref="$A121:$XFD127"/>
    </sheetView>
  </sheetViews>
  <sheetFormatPr defaultColWidth="9" defaultRowHeight="13.5"/>
  <cols>
    <col min="3" max="3" width="11.625" customWidth="1"/>
    <col min="4" max="4" width="17.875" customWidth="1"/>
    <col min="5" max="5" width="18" customWidth="1"/>
    <col min="8" max="8" width="22.25" customWidth="1"/>
    <col min="13" max="13" width="9.375"/>
    <col min="15" max="15" width="11.625" customWidth="1"/>
  </cols>
  <sheetData>
    <row r="1" spans="1:16">
      <c r="A1" s="1" t="s">
        <v>0</v>
      </c>
      <c r="B1" s="2"/>
      <c r="C1" s="2"/>
      <c r="D1" s="2"/>
      <c r="E1" s="2"/>
      <c r="F1" s="2"/>
      <c r="G1" s="2"/>
      <c r="H1" s="2"/>
      <c r="I1" s="2"/>
      <c r="J1" s="2"/>
      <c r="K1" s="2"/>
      <c r="L1" s="2"/>
      <c r="M1" s="2"/>
      <c r="N1" s="2"/>
      <c r="O1" s="2"/>
      <c r="P1" s="2"/>
    </row>
    <row r="2" ht="32" customHeight="1" spans="1:16">
      <c r="A2" s="2"/>
      <c r="B2" s="2"/>
      <c r="C2" s="2"/>
      <c r="D2" s="2"/>
      <c r="E2" s="2"/>
      <c r="F2" s="2"/>
      <c r="G2" s="2"/>
      <c r="H2" s="2"/>
      <c r="I2" s="2"/>
      <c r="J2" s="2"/>
      <c r="K2" s="2"/>
      <c r="L2" s="2"/>
      <c r="M2" s="2"/>
      <c r="N2" s="2"/>
      <c r="O2" s="2"/>
      <c r="P2" s="2"/>
    </row>
    <row r="3" ht="253" customHeight="1" spans="1:16">
      <c r="A3" s="2"/>
      <c r="B3" s="2"/>
      <c r="C3" s="2"/>
      <c r="D3" s="2"/>
      <c r="E3" s="2"/>
      <c r="F3" s="2"/>
      <c r="G3" s="2"/>
      <c r="H3" s="2"/>
      <c r="I3" s="2"/>
      <c r="J3" s="2"/>
      <c r="K3" s="2"/>
      <c r="L3" s="2"/>
      <c r="M3" s="2"/>
      <c r="N3" s="2"/>
      <c r="O3" s="2"/>
      <c r="P3" s="2"/>
    </row>
    <row r="4" ht="53" customHeight="1"/>
    <row r="5" ht="20.25" spans="1:16">
      <c r="A5" s="3" t="s">
        <v>1</v>
      </c>
      <c r="B5" s="3"/>
      <c r="C5" s="3"/>
      <c r="D5" s="3"/>
      <c r="E5" s="3"/>
      <c r="F5" s="3"/>
      <c r="G5" s="3"/>
      <c r="H5" s="3"/>
      <c r="I5" s="3"/>
      <c r="J5" s="3"/>
      <c r="K5" s="3"/>
      <c r="L5" s="3"/>
      <c r="M5" s="3"/>
      <c r="N5" s="3"/>
      <c r="O5" s="3"/>
      <c r="P5" s="3"/>
    </row>
    <row r="6" spans="1:16">
      <c r="A6" s="4"/>
      <c r="B6" s="4"/>
      <c r="C6" s="4"/>
      <c r="D6" s="4"/>
      <c r="E6" s="4"/>
      <c r="F6" s="4"/>
      <c r="G6" s="4"/>
      <c r="H6" s="4"/>
      <c r="I6" s="4"/>
      <c r="J6" s="4"/>
      <c r="K6" s="4"/>
      <c r="L6" s="41" t="s">
        <v>2</v>
      </c>
      <c r="M6" s="41"/>
      <c r="N6" s="41" t="s">
        <v>3</v>
      </c>
      <c r="O6" s="41"/>
      <c r="P6" s="41"/>
    </row>
    <row r="7" ht="15.75" spans="1:16">
      <c r="A7" s="5" t="s">
        <v>4</v>
      </c>
      <c r="B7" s="5"/>
      <c r="C7" s="5"/>
      <c r="D7" s="6" t="s">
        <v>5</v>
      </c>
      <c r="E7" s="7"/>
      <c r="F7" s="7"/>
      <c r="G7" s="7"/>
      <c r="H7" s="7"/>
      <c r="I7" s="6" t="s">
        <v>6</v>
      </c>
      <c r="J7" s="6"/>
      <c r="K7" s="7">
        <v>13</v>
      </c>
      <c r="L7" s="7"/>
      <c r="M7" s="6" t="s">
        <v>7</v>
      </c>
      <c r="N7" s="6"/>
      <c r="O7" s="7">
        <v>1</v>
      </c>
      <c r="P7" s="7"/>
    </row>
    <row r="8" ht="14.25" spans="1:16">
      <c r="A8" s="8" t="s">
        <v>8</v>
      </c>
      <c r="B8" s="9" t="s">
        <v>9</v>
      </c>
      <c r="C8" s="9" t="s">
        <v>10</v>
      </c>
      <c r="D8" s="9" t="s">
        <v>11</v>
      </c>
      <c r="E8" s="9" t="s">
        <v>12</v>
      </c>
      <c r="F8" s="10" t="s">
        <v>13</v>
      </c>
      <c r="G8" s="11"/>
      <c r="H8" s="11"/>
      <c r="I8" s="11"/>
      <c r="J8" s="11"/>
      <c r="K8" s="11"/>
      <c r="L8" s="11"/>
      <c r="M8" s="42"/>
      <c r="N8" s="9" t="s">
        <v>14</v>
      </c>
      <c r="O8" s="9" t="s">
        <v>15</v>
      </c>
      <c r="P8" s="9" t="s">
        <v>16</v>
      </c>
    </row>
    <row r="9" ht="57" spans="1:16">
      <c r="A9" s="12"/>
      <c r="B9" s="13"/>
      <c r="C9" s="13"/>
      <c r="D9" s="13"/>
      <c r="E9" s="13"/>
      <c r="F9" s="6" t="s">
        <v>17</v>
      </c>
      <c r="G9" s="6" t="s">
        <v>18</v>
      </c>
      <c r="H9" s="6" t="s">
        <v>19</v>
      </c>
      <c r="I9" s="6" t="s">
        <v>20</v>
      </c>
      <c r="J9" s="6" t="s">
        <v>21</v>
      </c>
      <c r="K9" s="6" t="s">
        <v>22</v>
      </c>
      <c r="L9" s="6" t="s">
        <v>23</v>
      </c>
      <c r="M9" s="43" t="s">
        <v>24</v>
      </c>
      <c r="N9" s="13"/>
      <c r="O9" s="13"/>
      <c r="P9" s="13"/>
    </row>
    <row r="10" ht="31.5" spans="1:16">
      <c r="A10" s="14">
        <v>1</v>
      </c>
      <c r="B10" s="6" t="s">
        <v>25</v>
      </c>
      <c r="C10" s="6" t="s">
        <v>26</v>
      </c>
      <c r="D10" s="71" t="s">
        <v>27</v>
      </c>
      <c r="E10" s="7" t="s">
        <v>28</v>
      </c>
      <c r="F10" s="7" t="s">
        <v>29</v>
      </c>
      <c r="G10" s="7">
        <v>3190.08</v>
      </c>
      <c r="H10" s="7">
        <v>99.72</v>
      </c>
      <c r="I10" s="7">
        <v>39.9</v>
      </c>
      <c r="J10" s="7">
        <v>0</v>
      </c>
      <c r="K10" s="7">
        <v>1784.76</v>
      </c>
      <c r="L10" s="7">
        <v>72</v>
      </c>
      <c r="M10" s="7">
        <v>5186.46</v>
      </c>
      <c r="N10" s="7">
        <v>2000</v>
      </c>
      <c r="O10" s="7">
        <v>7186.46</v>
      </c>
      <c r="P10" s="6"/>
    </row>
    <row r="11" ht="15.75" spans="1:16">
      <c r="A11" s="14"/>
      <c r="B11" s="7"/>
      <c r="C11" s="7"/>
      <c r="D11" s="7"/>
      <c r="E11" s="7"/>
      <c r="F11" s="7"/>
      <c r="G11" s="7"/>
      <c r="H11" s="7"/>
      <c r="I11" s="7"/>
      <c r="J11" s="7"/>
      <c r="K11" s="7"/>
      <c r="L11" s="7"/>
      <c r="M11" s="7"/>
      <c r="N11" s="7"/>
      <c r="O11" s="7"/>
      <c r="P11" s="6"/>
    </row>
    <row r="12" ht="15.75" spans="1:16">
      <c r="A12" s="14"/>
      <c r="B12" s="7"/>
      <c r="C12" s="7"/>
      <c r="D12" s="7"/>
      <c r="E12" s="7"/>
      <c r="F12" s="7"/>
      <c r="G12" s="7"/>
      <c r="H12" s="7"/>
      <c r="I12" s="7"/>
      <c r="J12" s="7"/>
      <c r="K12" s="7"/>
      <c r="L12" s="7"/>
      <c r="M12" s="7"/>
      <c r="N12" s="7"/>
      <c r="O12" s="7"/>
      <c r="P12" s="6"/>
    </row>
    <row r="13" ht="15.75" spans="1:16">
      <c r="A13" s="14"/>
      <c r="B13" s="7"/>
      <c r="C13" s="7"/>
      <c r="D13" s="7"/>
      <c r="E13" s="7"/>
      <c r="F13" s="7"/>
      <c r="G13" s="7"/>
      <c r="H13" s="7"/>
      <c r="I13" s="7"/>
      <c r="J13" s="7"/>
      <c r="K13" s="7"/>
      <c r="L13" s="7"/>
      <c r="M13" s="7"/>
      <c r="N13" s="7"/>
      <c r="O13" s="7"/>
      <c r="P13" s="6"/>
    </row>
    <row r="14" spans="1:16">
      <c r="A14" s="15" t="s">
        <v>30</v>
      </c>
      <c r="B14" s="16"/>
      <c r="C14" s="16"/>
      <c r="D14" s="17"/>
      <c r="E14" s="14"/>
      <c r="F14" s="14"/>
      <c r="G14" s="14">
        <v>3190.08</v>
      </c>
      <c r="H14" s="14">
        <v>99.72</v>
      </c>
      <c r="I14" s="14">
        <v>39.9</v>
      </c>
      <c r="J14" s="14">
        <v>0</v>
      </c>
      <c r="K14" s="14">
        <v>1784.76</v>
      </c>
      <c r="L14" s="44">
        <v>72</v>
      </c>
      <c r="M14" s="44">
        <v>5186.46</v>
      </c>
      <c r="N14" s="44">
        <v>2000</v>
      </c>
      <c r="O14" s="44">
        <v>7186.46</v>
      </c>
      <c r="P14" s="44"/>
    </row>
    <row r="17" ht="20.25" spans="1:16">
      <c r="A17" s="18"/>
      <c r="B17" s="18"/>
      <c r="C17" s="18"/>
      <c r="D17" s="18"/>
      <c r="E17" s="18"/>
      <c r="F17" s="18"/>
      <c r="G17" s="18"/>
      <c r="H17" s="18"/>
      <c r="I17" s="18"/>
      <c r="J17" s="18"/>
      <c r="K17" s="18"/>
      <c r="L17" s="18"/>
      <c r="M17" s="18"/>
      <c r="N17" s="18"/>
      <c r="O17" s="18"/>
      <c r="P17" s="18"/>
    </row>
    <row r="19" spans="1:2">
      <c r="A19" s="19"/>
      <c r="B19" s="19"/>
    </row>
    <row r="20" ht="20.25" spans="1:16">
      <c r="A20" s="20" t="s">
        <v>1</v>
      </c>
      <c r="B20" s="20"/>
      <c r="C20" s="20"/>
      <c r="D20" s="20"/>
      <c r="E20" s="20"/>
      <c r="F20" s="20"/>
      <c r="G20" s="20"/>
      <c r="H20" s="20"/>
      <c r="I20" s="20"/>
      <c r="J20" s="20"/>
      <c r="K20" s="20"/>
      <c r="L20" s="20"/>
      <c r="M20" s="20"/>
      <c r="N20" s="20"/>
      <c r="O20" s="20"/>
      <c r="P20" s="20"/>
    </row>
    <row r="21" spans="12:16">
      <c r="L21" s="45" t="s">
        <v>2</v>
      </c>
      <c r="M21" s="45"/>
      <c r="N21" s="45" t="s">
        <v>31</v>
      </c>
      <c r="O21" s="45"/>
      <c r="P21" s="45"/>
    </row>
    <row r="22" ht="15.75" spans="1:16">
      <c r="A22" s="21" t="s">
        <v>4</v>
      </c>
      <c r="B22" s="21"/>
      <c r="C22" s="21"/>
      <c r="D22" s="22" t="s">
        <v>32</v>
      </c>
      <c r="E22" s="23"/>
      <c r="F22" s="23"/>
      <c r="G22" s="23"/>
      <c r="H22" s="23"/>
      <c r="I22" s="22" t="s">
        <v>6</v>
      </c>
      <c r="J22" s="22"/>
      <c r="K22" s="23">
        <v>140</v>
      </c>
      <c r="L22" s="23"/>
      <c r="M22" s="22" t="s">
        <v>7</v>
      </c>
      <c r="N22" s="22"/>
      <c r="O22" s="23">
        <v>1</v>
      </c>
      <c r="P22" s="23"/>
    </row>
    <row r="23" ht="14.25" spans="1:16">
      <c r="A23" s="24" t="s">
        <v>8</v>
      </c>
      <c r="B23" s="25" t="s">
        <v>9</v>
      </c>
      <c r="C23" s="25" t="s">
        <v>10</v>
      </c>
      <c r="D23" s="25" t="s">
        <v>11</v>
      </c>
      <c r="E23" s="25" t="s">
        <v>12</v>
      </c>
      <c r="F23" s="26" t="s">
        <v>13</v>
      </c>
      <c r="G23" s="27"/>
      <c r="H23" s="27"/>
      <c r="I23" s="27"/>
      <c r="J23" s="27"/>
      <c r="K23" s="27"/>
      <c r="L23" s="27"/>
      <c r="M23" s="46"/>
      <c r="N23" s="25" t="s">
        <v>14</v>
      </c>
      <c r="O23" s="25" t="s">
        <v>15</v>
      </c>
      <c r="P23" s="25" t="s">
        <v>16</v>
      </c>
    </row>
    <row r="24" ht="57" spans="1:16">
      <c r="A24" s="28"/>
      <c r="B24" s="29"/>
      <c r="C24" s="29"/>
      <c r="D24" s="29"/>
      <c r="E24" s="29"/>
      <c r="F24" s="22" t="s">
        <v>17</v>
      </c>
      <c r="G24" s="22" t="s">
        <v>18</v>
      </c>
      <c r="H24" s="22" t="s">
        <v>19</v>
      </c>
      <c r="I24" s="22" t="s">
        <v>20</v>
      </c>
      <c r="J24" s="22" t="s">
        <v>21</v>
      </c>
      <c r="K24" s="22" t="s">
        <v>22</v>
      </c>
      <c r="L24" s="22" t="s">
        <v>23</v>
      </c>
      <c r="M24" s="47" t="s">
        <v>24</v>
      </c>
      <c r="N24" s="29"/>
      <c r="O24" s="29"/>
      <c r="P24" s="29"/>
    </row>
    <row r="25" ht="31.5" spans="1:16">
      <c r="A25" s="30">
        <v>1</v>
      </c>
      <c r="B25" s="22" t="s">
        <v>33</v>
      </c>
      <c r="C25" s="22" t="s">
        <v>34</v>
      </c>
      <c r="D25" s="72" t="s">
        <v>35</v>
      </c>
      <c r="E25" s="23" t="s">
        <v>36</v>
      </c>
      <c r="F25" s="23" t="s">
        <v>37</v>
      </c>
      <c r="G25" s="31">
        <v>6380.16</v>
      </c>
      <c r="H25" s="31">
        <v>199.44</v>
      </c>
      <c r="I25" s="31">
        <v>318.96</v>
      </c>
      <c r="J25" s="31">
        <v>0</v>
      </c>
      <c r="K25" s="31">
        <v>3496.92</v>
      </c>
      <c r="L25" s="31">
        <v>72</v>
      </c>
      <c r="M25" s="31">
        <f>ROUND(G25+H25+I25+J25+K25+L25,2)</f>
        <v>10467.48</v>
      </c>
      <c r="N25" s="31">
        <v>2000</v>
      </c>
      <c r="O25" s="31">
        <f>ROUND(M25+N25,2)</f>
        <v>12467.48</v>
      </c>
      <c r="P25" s="22"/>
    </row>
    <row r="26" ht="15.75" spans="1:16">
      <c r="A26" s="30"/>
      <c r="B26" s="23"/>
      <c r="C26" s="23"/>
      <c r="D26" s="23"/>
      <c r="E26" s="23"/>
      <c r="F26" s="23"/>
      <c r="G26" s="31"/>
      <c r="H26" s="31"/>
      <c r="I26" s="31"/>
      <c r="J26" s="31"/>
      <c r="K26" s="31"/>
      <c r="L26" s="31"/>
      <c r="M26" s="31"/>
      <c r="N26" s="31"/>
      <c r="O26" s="31"/>
      <c r="P26" s="22"/>
    </row>
    <row r="27" ht="15.75" spans="1:16">
      <c r="A27" s="30"/>
      <c r="B27" s="23"/>
      <c r="C27" s="23"/>
      <c r="D27" s="23"/>
      <c r="E27" s="23"/>
      <c r="F27" s="23"/>
      <c r="G27" s="31"/>
      <c r="H27" s="31"/>
      <c r="I27" s="31"/>
      <c r="J27" s="31"/>
      <c r="K27" s="31"/>
      <c r="L27" s="31"/>
      <c r="M27" s="31"/>
      <c r="N27" s="31"/>
      <c r="O27" s="31"/>
      <c r="P27" s="22"/>
    </row>
    <row r="28" ht="15.75" spans="1:16">
      <c r="A28" s="30"/>
      <c r="B28" s="23"/>
      <c r="C28" s="23"/>
      <c r="D28" s="23"/>
      <c r="E28" s="23"/>
      <c r="F28" s="23"/>
      <c r="G28" s="31"/>
      <c r="H28" s="31"/>
      <c r="I28" s="31"/>
      <c r="J28" s="31"/>
      <c r="K28" s="31"/>
      <c r="L28" s="31"/>
      <c r="M28" s="31"/>
      <c r="N28" s="31"/>
      <c r="O28" s="31"/>
      <c r="P28" s="22"/>
    </row>
    <row r="29" ht="15.75" spans="1:16">
      <c r="A29" s="32" t="s">
        <v>30</v>
      </c>
      <c r="B29" s="33"/>
      <c r="C29" s="33"/>
      <c r="D29" s="34"/>
      <c r="E29" s="30"/>
      <c r="F29" s="30"/>
      <c r="G29" s="31">
        <f>SUM(G25:G28)</f>
        <v>6380.16</v>
      </c>
      <c r="H29" s="31">
        <f t="shared" ref="H29:O29" si="0">SUM(H25:H28)</f>
        <v>199.44</v>
      </c>
      <c r="I29" s="31">
        <f t="shared" si="0"/>
        <v>318.96</v>
      </c>
      <c r="J29" s="31">
        <f t="shared" si="0"/>
        <v>0</v>
      </c>
      <c r="K29" s="31">
        <f t="shared" si="0"/>
        <v>3496.92</v>
      </c>
      <c r="L29" s="31">
        <f t="shared" si="0"/>
        <v>72</v>
      </c>
      <c r="M29" s="31">
        <f t="shared" si="0"/>
        <v>10467.48</v>
      </c>
      <c r="N29" s="31">
        <f t="shared" si="0"/>
        <v>2000</v>
      </c>
      <c r="O29" s="31">
        <f t="shared" si="0"/>
        <v>12467.48</v>
      </c>
      <c r="P29" s="48"/>
    </row>
    <row r="32" ht="20.25" spans="1:16">
      <c r="A32" s="20" t="s">
        <v>1</v>
      </c>
      <c r="B32" s="20"/>
      <c r="C32" s="20"/>
      <c r="D32" s="20"/>
      <c r="E32" s="20"/>
      <c r="F32" s="20"/>
      <c r="G32" s="20"/>
      <c r="H32" s="20"/>
      <c r="I32" s="20"/>
      <c r="J32" s="20"/>
      <c r="K32" s="20"/>
      <c r="L32" s="20"/>
      <c r="M32" s="20"/>
      <c r="N32" s="20"/>
      <c r="O32" s="20"/>
      <c r="P32" s="20"/>
    </row>
    <row r="33" spans="12:16">
      <c r="L33" s="45" t="s">
        <v>2</v>
      </c>
      <c r="M33" s="45"/>
      <c r="N33" s="45" t="s">
        <v>38</v>
      </c>
      <c r="O33" s="45"/>
      <c r="P33" s="45"/>
    </row>
    <row r="34" ht="15.75" spans="1:16">
      <c r="A34" s="21" t="s">
        <v>4</v>
      </c>
      <c r="B34" s="21"/>
      <c r="C34" s="21"/>
      <c r="D34" s="22" t="s">
        <v>39</v>
      </c>
      <c r="E34" s="23"/>
      <c r="F34" s="23"/>
      <c r="G34" s="23"/>
      <c r="H34" s="23"/>
      <c r="I34" s="22" t="s">
        <v>6</v>
      </c>
      <c r="J34" s="22"/>
      <c r="K34" s="23">
        <v>153</v>
      </c>
      <c r="L34" s="23"/>
      <c r="M34" s="22" t="s">
        <v>7</v>
      </c>
      <c r="N34" s="22"/>
      <c r="O34" s="23">
        <v>12</v>
      </c>
      <c r="P34" s="23"/>
    </row>
    <row r="35" ht="14.25" spans="1:16">
      <c r="A35" s="24" t="s">
        <v>8</v>
      </c>
      <c r="B35" s="25" t="s">
        <v>9</v>
      </c>
      <c r="C35" s="25" t="s">
        <v>10</v>
      </c>
      <c r="D35" s="25" t="s">
        <v>11</v>
      </c>
      <c r="E35" s="25" t="s">
        <v>12</v>
      </c>
      <c r="F35" s="26" t="s">
        <v>13</v>
      </c>
      <c r="G35" s="27"/>
      <c r="H35" s="27"/>
      <c r="I35" s="27"/>
      <c r="J35" s="27"/>
      <c r="K35" s="27"/>
      <c r="L35" s="27"/>
      <c r="M35" s="46"/>
      <c r="N35" s="25" t="s">
        <v>14</v>
      </c>
      <c r="O35" s="25" t="s">
        <v>15</v>
      </c>
      <c r="P35" s="25" t="s">
        <v>16</v>
      </c>
    </row>
    <row r="36" ht="57" spans="1:16">
      <c r="A36" s="28"/>
      <c r="B36" s="29"/>
      <c r="C36" s="29"/>
      <c r="D36" s="29"/>
      <c r="E36" s="29"/>
      <c r="F36" s="22" t="s">
        <v>17</v>
      </c>
      <c r="G36" s="22" t="s">
        <v>18</v>
      </c>
      <c r="H36" s="22" t="s">
        <v>19</v>
      </c>
      <c r="I36" s="22" t="s">
        <v>20</v>
      </c>
      <c r="J36" s="22" t="s">
        <v>21</v>
      </c>
      <c r="K36" s="22" t="s">
        <v>22</v>
      </c>
      <c r="L36" s="22" t="s">
        <v>23</v>
      </c>
      <c r="M36" s="47" t="s">
        <v>24</v>
      </c>
      <c r="N36" s="29"/>
      <c r="O36" s="29"/>
      <c r="P36" s="29"/>
    </row>
    <row r="37" ht="31.5" spans="1:16">
      <c r="A37" s="30">
        <v>1</v>
      </c>
      <c r="B37" s="35" t="s">
        <v>40</v>
      </c>
      <c r="C37" s="22" t="s">
        <v>26</v>
      </c>
      <c r="D37" s="35" t="str">
        <f>"452626*******2826"</f>
        <v>452626*******2826</v>
      </c>
      <c r="E37" s="23" t="s">
        <v>41</v>
      </c>
      <c r="F37" s="23" t="s">
        <v>42</v>
      </c>
      <c r="G37" s="36">
        <v>5316.8</v>
      </c>
      <c r="H37" s="36">
        <v>166.2</v>
      </c>
      <c r="I37" s="36">
        <v>66.5</v>
      </c>
      <c r="J37" s="36">
        <v>0</v>
      </c>
      <c r="K37" s="36">
        <v>2379.68</v>
      </c>
      <c r="L37" s="36">
        <v>72</v>
      </c>
      <c r="M37" s="36">
        <v>8001.18</v>
      </c>
      <c r="N37" s="36">
        <v>2000</v>
      </c>
      <c r="O37" s="49">
        <v>10001.18</v>
      </c>
      <c r="P37" s="50"/>
    </row>
    <row r="38" ht="31.5" spans="1:16">
      <c r="A38" s="30">
        <v>2</v>
      </c>
      <c r="B38" s="35" t="s">
        <v>43</v>
      </c>
      <c r="C38" s="22" t="s">
        <v>26</v>
      </c>
      <c r="D38" s="35" t="str">
        <f>"5321011*******5120"</f>
        <v>5321011*******5120</v>
      </c>
      <c r="E38" s="23" t="s">
        <v>44</v>
      </c>
      <c r="F38" s="23" t="s">
        <v>45</v>
      </c>
      <c r="G38" s="36">
        <v>6385.28</v>
      </c>
      <c r="H38" s="36">
        <v>199.6</v>
      </c>
      <c r="I38" s="36">
        <v>79.8</v>
      </c>
      <c r="J38" s="36">
        <v>0</v>
      </c>
      <c r="K38" s="36">
        <v>2938.3</v>
      </c>
      <c r="L38" s="36">
        <v>72</v>
      </c>
      <c r="M38" s="36">
        <v>9674.98</v>
      </c>
      <c r="N38" s="36">
        <v>2000</v>
      </c>
      <c r="O38" s="49">
        <v>11674.98</v>
      </c>
      <c r="P38" s="50"/>
    </row>
    <row r="39" ht="31.5" spans="1:16">
      <c r="A39" s="30">
        <v>3</v>
      </c>
      <c r="B39" s="35" t="s">
        <v>46</v>
      </c>
      <c r="C39" s="22" t="s">
        <v>26</v>
      </c>
      <c r="D39" s="35" t="str">
        <f>"452227*******1221"</f>
        <v>452227*******1221</v>
      </c>
      <c r="E39" s="23" t="s">
        <v>41</v>
      </c>
      <c r="F39" s="23" t="s">
        <v>42</v>
      </c>
      <c r="G39" s="36">
        <v>5316.8</v>
      </c>
      <c r="H39" s="36">
        <v>166.2</v>
      </c>
      <c r="I39" s="36">
        <v>66.5</v>
      </c>
      <c r="J39" s="36">
        <v>0</v>
      </c>
      <c r="K39" s="36">
        <v>2379.68</v>
      </c>
      <c r="L39" s="36">
        <v>72</v>
      </c>
      <c r="M39" s="36">
        <v>8001.18</v>
      </c>
      <c r="N39" s="36">
        <v>2000</v>
      </c>
      <c r="O39" s="49">
        <v>10001.18</v>
      </c>
      <c r="P39" s="50"/>
    </row>
    <row r="40" ht="31.5" spans="1:16">
      <c r="A40" s="30">
        <v>4</v>
      </c>
      <c r="B40" s="35" t="s">
        <v>47</v>
      </c>
      <c r="C40" s="22" t="s">
        <v>26</v>
      </c>
      <c r="D40" s="35" t="str">
        <f>"452229*******1043"</f>
        <v>452229*******1043</v>
      </c>
      <c r="E40" s="23" t="s">
        <v>41</v>
      </c>
      <c r="F40" s="23" t="s">
        <v>42</v>
      </c>
      <c r="G40" s="36">
        <v>5316.8</v>
      </c>
      <c r="H40" s="36">
        <v>166.2</v>
      </c>
      <c r="I40" s="36">
        <v>66.5</v>
      </c>
      <c r="J40" s="36">
        <v>0</v>
      </c>
      <c r="K40" s="36">
        <v>2379.68</v>
      </c>
      <c r="L40" s="36">
        <v>72</v>
      </c>
      <c r="M40" s="36">
        <v>8001.18</v>
      </c>
      <c r="N40" s="36">
        <v>2000</v>
      </c>
      <c r="O40" s="49">
        <v>10001.18</v>
      </c>
      <c r="P40" s="50"/>
    </row>
    <row r="41" ht="31.5" spans="1:16">
      <c r="A41" s="30">
        <v>5</v>
      </c>
      <c r="B41" s="35" t="s">
        <v>48</v>
      </c>
      <c r="C41" s="22" t="s">
        <v>34</v>
      </c>
      <c r="D41" s="35" t="str">
        <f>"522425*******7516"</f>
        <v>522425*******7516</v>
      </c>
      <c r="E41" s="23" t="s">
        <v>49</v>
      </c>
      <c r="F41" s="23" t="s">
        <v>37</v>
      </c>
      <c r="G41" s="36">
        <v>6429.66</v>
      </c>
      <c r="H41" s="36">
        <v>200.94</v>
      </c>
      <c r="I41" s="36">
        <v>80.4</v>
      </c>
      <c r="J41" s="36">
        <v>0</v>
      </c>
      <c r="K41" s="36">
        <v>3199.46</v>
      </c>
      <c r="L41" s="36">
        <v>72</v>
      </c>
      <c r="M41" s="36">
        <v>9982.46</v>
      </c>
      <c r="N41" s="36">
        <v>2000</v>
      </c>
      <c r="O41" s="49">
        <v>11982.46</v>
      </c>
      <c r="P41" s="50"/>
    </row>
    <row r="42" ht="31.5" spans="1:16">
      <c r="A42" s="30">
        <v>6</v>
      </c>
      <c r="B42" s="35" t="s">
        <v>50</v>
      </c>
      <c r="C42" s="22" t="s">
        <v>34</v>
      </c>
      <c r="D42" s="35" t="str">
        <f>"522630*******1519"</f>
        <v>522630*******1519</v>
      </c>
      <c r="E42" s="23" t="s">
        <v>49</v>
      </c>
      <c r="F42" s="23" t="s">
        <v>37</v>
      </c>
      <c r="G42" s="36">
        <v>6430.38</v>
      </c>
      <c r="H42" s="36">
        <v>201</v>
      </c>
      <c r="I42" s="36">
        <v>80.4</v>
      </c>
      <c r="J42" s="36">
        <v>0</v>
      </c>
      <c r="K42" s="36">
        <v>3199.46</v>
      </c>
      <c r="L42" s="36">
        <v>72</v>
      </c>
      <c r="M42" s="36">
        <v>9983.24</v>
      </c>
      <c r="N42" s="36">
        <v>2000</v>
      </c>
      <c r="O42" s="49">
        <v>11983.24</v>
      </c>
      <c r="P42" s="50"/>
    </row>
    <row r="43" ht="31.5" spans="1:16">
      <c r="A43" s="30">
        <v>7</v>
      </c>
      <c r="B43" s="35" t="s">
        <v>51</v>
      </c>
      <c r="C43" s="22" t="s">
        <v>34</v>
      </c>
      <c r="D43" s="35" t="s">
        <v>52</v>
      </c>
      <c r="E43" s="23" t="s">
        <v>49</v>
      </c>
      <c r="F43" s="23" t="s">
        <v>37</v>
      </c>
      <c r="G43" s="36">
        <v>6429</v>
      </c>
      <c r="H43" s="36">
        <v>200.94</v>
      </c>
      <c r="I43" s="36">
        <v>80.4</v>
      </c>
      <c r="J43" s="36">
        <v>0</v>
      </c>
      <c r="K43" s="36">
        <v>3199.46</v>
      </c>
      <c r="L43" s="36">
        <v>72</v>
      </c>
      <c r="M43" s="36">
        <v>9981.8</v>
      </c>
      <c r="N43" s="36">
        <v>2000</v>
      </c>
      <c r="O43" s="49">
        <v>11981.8</v>
      </c>
      <c r="P43" s="50"/>
    </row>
    <row r="44" ht="31.5" spans="1:16">
      <c r="A44" s="30">
        <v>8</v>
      </c>
      <c r="B44" s="35" t="s">
        <v>53</v>
      </c>
      <c r="C44" s="22" t="s">
        <v>26</v>
      </c>
      <c r="D44" s="35" t="str">
        <f>"4507211*******3027"</f>
        <v>4507211*******3027</v>
      </c>
      <c r="E44" s="23" t="s">
        <v>54</v>
      </c>
      <c r="F44" s="23" t="s">
        <v>55</v>
      </c>
      <c r="G44" s="36">
        <v>6668.26</v>
      </c>
      <c r="H44" s="36">
        <v>208.44</v>
      </c>
      <c r="I44" s="36">
        <v>83.8</v>
      </c>
      <c r="J44" s="36">
        <v>0</v>
      </c>
      <c r="K44" s="36">
        <v>3158.73</v>
      </c>
      <c r="L44" s="36">
        <v>72</v>
      </c>
      <c r="M44" s="36">
        <v>10191.23</v>
      </c>
      <c r="N44" s="36">
        <v>2000</v>
      </c>
      <c r="O44" s="49">
        <v>12191.23</v>
      </c>
      <c r="P44" s="50"/>
    </row>
    <row r="45" ht="31.5" spans="1:16">
      <c r="A45" s="30">
        <v>9</v>
      </c>
      <c r="B45" s="35" t="s">
        <v>56</v>
      </c>
      <c r="C45" s="22" t="s">
        <v>26</v>
      </c>
      <c r="D45" s="35" t="str">
        <f>"450922*******2524"</f>
        <v>450922*******2524</v>
      </c>
      <c r="E45" s="23" t="s">
        <v>57</v>
      </c>
      <c r="F45" s="23" t="s">
        <v>55</v>
      </c>
      <c r="G45" s="36">
        <v>6321.72</v>
      </c>
      <c r="H45" s="36">
        <v>197.81</v>
      </c>
      <c r="I45" s="36">
        <v>79.57</v>
      </c>
      <c r="J45" s="36">
        <v>0</v>
      </c>
      <c r="K45" s="36">
        <v>3147.28</v>
      </c>
      <c r="L45" s="36">
        <v>72</v>
      </c>
      <c r="M45" s="36">
        <v>9818.38</v>
      </c>
      <c r="N45" s="36">
        <v>2000</v>
      </c>
      <c r="O45" s="49">
        <v>11818.38</v>
      </c>
      <c r="P45" s="50"/>
    </row>
    <row r="46" ht="31.5" spans="1:16">
      <c r="A46" s="30">
        <v>10</v>
      </c>
      <c r="B46" s="35" t="s">
        <v>58</v>
      </c>
      <c r="C46" s="22" t="s">
        <v>26</v>
      </c>
      <c r="D46" s="35" t="s">
        <v>59</v>
      </c>
      <c r="E46" s="23" t="s">
        <v>54</v>
      </c>
      <c r="F46" s="23" t="s">
        <v>55</v>
      </c>
      <c r="G46" s="36">
        <v>6751.22</v>
      </c>
      <c r="H46" s="36">
        <v>211.26</v>
      </c>
      <c r="I46" s="36">
        <v>84.82</v>
      </c>
      <c r="J46" s="36">
        <v>0</v>
      </c>
      <c r="K46" s="36">
        <v>3177.53</v>
      </c>
      <c r="L46" s="36">
        <v>72</v>
      </c>
      <c r="M46" s="36">
        <v>10296.83</v>
      </c>
      <c r="N46" s="36">
        <v>2000</v>
      </c>
      <c r="O46" s="49">
        <v>12296.83</v>
      </c>
      <c r="P46" s="50"/>
    </row>
    <row r="47" ht="31.5" spans="1:16">
      <c r="A47" s="30">
        <v>11</v>
      </c>
      <c r="B47" s="35" t="s">
        <v>60</v>
      </c>
      <c r="C47" s="22" t="s">
        <v>26</v>
      </c>
      <c r="D47" s="35" t="str">
        <f>"452227*******0269"</f>
        <v>452227*******0269</v>
      </c>
      <c r="E47" s="23" t="s">
        <v>61</v>
      </c>
      <c r="F47" s="23" t="s">
        <v>62</v>
      </c>
      <c r="G47" s="36">
        <v>4785.12</v>
      </c>
      <c r="H47" s="36">
        <v>149.58</v>
      </c>
      <c r="I47" s="36">
        <v>59.85</v>
      </c>
      <c r="J47" s="36">
        <v>0</v>
      </c>
      <c r="K47" s="36">
        <v>2082.22</v>
      </c>
      <c r="L47" s="36">
        <v>72</v>
      </c>
      <c r="M47" s="36">
        <v>7148.77</v>
      </c>
      <c r="N47" s="36">
        <v>2000</v>
      </c>
      <c r="O47" s="49">
        <v>9148.77</v>
      </c>
      <c r="P47" s="50"/>
    </row>
    <row r="48" ht="31.5" spans="1:16">
      <c r="A48" s="30">
        <v>12</v>
      </c>
      <c r="B48" s="35" t="s">
        <v>63</v>
      </c>
      <c r="C48" s="22" t="s">
        <v>26</v>
      </c>
      <c r="D48" s="35" t="s">
        <v>64</v>
      </c>
      <c r="E48" s="23" t="s">
        <v>65</v>
      </c>
      <c r="F48" s="23" t="s">
        <v>66</v>
      </c>
      <c r="G48" s="36">
        <v>2658.4</v>
      </c>
      <c r="H48" s="36">
        <v>83.1</v>
      </c>
      <c r="I48" s="36">
        <v>33.25</v>
      </c>
      <c r="J48" s="36">
        <v>0</v>
      </c>
      <c r="K48" s="36">
        <v>892.38</v>
      </c>
      <c r="L48" s="36">
        <v>72</v>
      </c>
      <c r="M48" s="36">
        <v>3739.13</v>
      </c>
      <c r="N48" s="36">
        <v>0</v>
      </c>
      <c r="O48" s="49">
        <v>3739.13</v>
      </c>
      <c r="P48" s="50"/>
    </row>
    <row r="49" spans="1:16">
      <c r="A49" s="32" t="s">
        <v>30</v>
      </c>
      <c r="B49" s="33"/>
      <c r="C49" s="33"/>
      <c r="D49" s="34"/>
      <c r="E49" s="30"/>
      <c r="F49" s="30"/>
      <c r="G49" s="37">
        <v>68809.44</v>
      </c>
      <c r="H49" s="37">
        <v>2151.27</v>
      </c>
      <c r="I49" s="37">
        <v>861.79</v>
      </c>
      <c r="J49" s="37">
        <v>0</v>
      </c>
      <c r="K49" s="37">
        <v>32133.86</v>
      </c>
      <c r="L49" s="37">
        <v>864</v>
      </c>
      <c r="M49" s="37">
        <v>104820.36</v>
      </c>
      <c r="N49" s="37">
        <v>22000</v>
      </c>
      <c r="O49" s="37">
        <v>126820.36</v>
      </c>
      <c r="P49" s="51"/>
    </row>
    <row r="52" ht="20.25" spans="1:16">
      <c r="A52" s="20" t="s">
        <v>1</v>
      </c>
      <c r="B52" s="20"/>
      <c r="C52" s="20"/>
      <c r="D52" s="20"/>
      <c r="E52" s="20"/>
      <c r="F52" s="20"/>
      <c r="G52" s="20"/>
      <c r="H52" s="20"/>
      <c r="I52" s="20"/>
      <c r="J52" s="20"/>
      <c r="K52" s="20"/>
      <c r="L52" s="20"/>
      <c r="M52" s="20"/>
      <c r="N52" s="20"/>
      <c r="O52" s="20"/>
      <c r="P52" s="20"/>
    </row>
    <row r="53" spans="12:16">
      <c r="L53" s="52" t="s">
        <v>2</v>
      </c>
      <c r="M53" s="52"/>
      <c r="N53" s="53" t="s">
        <v>67</v>
      </c>
      <c r="O53" s="53"/>
      <c r="P53" s="53"/>
    </row>
    <row r="54" ht="15.75" spans="1:16">
      <c r="A54" s="38" t="s">
        <v>68</v>
      </c>
      <c r="B54" s="38"/>
      <c r="C54" s="38"/>
      <c r="D54" s="39" t="s">
        <v>69</v>
      </c>
      <c r="E54" s="40"/>
      <c r="F54" s="40"/>
      <c r="G54" s="40"/>
      <c r="H54" s="40"/>
      <c r="I54" s="22" t="s">
        <v>6</v>
      </c>
      <c r="J54" s="22"/>
      <c r="K54" s="23">
        <v>62</v>
      </c>
      <c r="L54" s="23"/>
      <c r="M54" s="22" t="s">
        <v>7</v>
      </c>
      <c r="N54" s="22"/>
      <c r="O54" s="23">
        <v>1</v>
      </c>
      <c r="P54" s="23"/>
    </row>
    <row r="55" ht="14.25" spans="1:16">
      <c r="A55" s="24" t="s">
        <v>8</v>
      </c>
      <c r="B55" s="25" t="s">
        <v>9</v>
      </c>
      <c r="C55" s="25" t="s">
        <v>10</v>
      </c>
      <c r="D55" s="25" t="s">
        <v>11</v>
      </c>
      <c r="E55" s="25" t="s">
        <v>12</v>
      </c>
      <c r="F55" s="26" t="s">
        <v>13</v>
      </c>
      <c r="G55" s="27"/>
      <c r="H55" s="27"/>
      <c r="I55" s="27"/>
      <c r="J55" s="27"/>
      <c r="K55" s="27"/>
      <c r="L55" s="27"/>
      <c r="M55" s="46"/>
      <c r="N55" s="25" t="s">
        <v>14</v>
      </c>
      <c r="O55" s="25" t="s">
        <v>15</v>
      </c>
      <c r="P55" s="25" t="s">
        <v>16</v>
      </c>
    </row>
    <row r="56" ht="57" spans="1:16">
      <c r="A56" s="28"/>
      <c r="B56" s="29"/>
      <c r="C56" s="29"/>
      <c r="D56" s="29"/>
      <c r="E56" s="29"/>
      <c r="F56" s="22" t="s">
        <v>17</v>
      </c>
      <c r="G56" s="22" t="s">
        <v>18</v>
      </c>
      <c r="H56" s="22" t="s">
        <v>19</v>
      </c>
      <c r="I56" s="22" t="s">
        <v>20</v>
      </c>
      <c r="J56" s="22" t="s">
        <v>21</v>
      </c>
      <c r="K56" s="22" t="s">
        <v>22</v>
      </c>
      <c r="L56" s="22" t="s">
        <v>23</v>
      </c>
      <c r="M56" s="47" t="s">
        <v>24</v>
      </c>
      <c r="N56" s="29"/>
      <c r="O56" s="29"/>
      <c r="P56" s="29"/>
    </row>
    <row r="57" ht="30" spans="1:16">
      <c r="A57" s="30">
        <v>1</v>
      </c>
      <c r="B57" s="22" t="s">
        <v>70</v>
      </c>
      <c r="C57" s="22" t="s">
        <v>34</v>
      </c>
      <c r="D57" s="72" t="s">
        <v>71</v>
      </c>
      <c r="E57" s="23" t="s">
        <v>72</v>
      </c>
      <c r="F57" s="23" t="s">
        <v>72</v>
      </c>
      <c r="G57" s="23">
        <v>6476.48</v>
      </c>
      <c r="H57" s="23">
        <v>202.44</v>
      </c>
      <c r="I57" s="23">
        <v>182.12</v>
      </c>
      <c r="J57" s="23">
        <v>0</v>
      </c>
      <c r="K57" s="23">
        <v>267.08</v>
      </c>
      <c r="L57" s="23">
        <v>72</v>
      </c>
      <c r="M57" s="23">
        <f>SUM(G57:L57)</f>
        <v>7200.12</v>
      </c>
      <c r="N57" s="23">
        <v>2000</v>
      </c>
      <c r="O57" s="23">
        <f>SUM(M57:N57)</f>
        <v>9200.12</v>
      </c>
      <c r="P57" s="22"/>
    </row>
    <row r="58" ht="15.75" spans="1:16">
      <c r="A58" s="30"/>
      <c r="B58" s="23"/>
      <c r="C58" s="23"/>
      <c r="D58" s="23"/>
      <c r="E58" s="23"/>
      <c r="F58" s="23"/>
      <c r="G58" s="23"/>
      <c r="H58" s="23"/>
      <c r="I58" s="23"/>
      <c r="J58" s="23"/>
      <c r="K58" s="23"/>
      <c r="L58" s="23"/>
      <c r="M58" s="23"/>
      <c r="N58" s="23"/>
      <c r="O58" s="23"/>
      <c r="P58" s="22"/>
    </row>
    <row r="59" ht="15.75" spans="1:16">
      <c r="A59" s="30"/>
      <c r="B59" s="23"/>
      <c r="C59" s="23"/>
      <c r="D59" s="23"/>
      <c r="E59" s="23"/>
      <c r="F59" s="23"/>
      <c r="G59" s="23"/>
      <c r="H59" s="23"/>
      <c r="I59" s="23"/>
      <c r="J59" s="23"/>
      <c r="K59" s="23"/>
      <c r="L59" s="23"/>
      <c r="M59" s="23"/>
      <c r="N59" s="23"/>
      <c r="O59" s="23"/>
      <c r="P59" s="22"/>
    </row>
    <row r="60" ht="15.75" spans="1:16">
      <c r="A60" s="30"/>
      <c r="B60" s="23"/>
      <c r="C60" s="23"/>
      <c r="D60" s="23"/>
      <c r="E60" s="23"/>
      <c r="F60" s="23"/>
      <c r="G60" s="23"/>
      <c r="H60" s="23"/>
      <c r="I60" s="23"/>
      <c r="J60" s="23"/>
      <c r="K60" s="23"/>
      <c r="L60" s="23"/>
      <c r="M60" s="23"/>
      <c r="N60" s="23"/>
      <c r="O60" s="23"/>
      <c r="P60" s="22"/>
    </row>
    <row r="61" spans="1:16">
      <c r="A61" s="32" t="s">
        <v>30</v>
      </c>
      <c r="B61" s="33"/>
      <c r="C61" s="33"/>
      <c r="D61" s="34"/>
      <c r="E61" s="30"/>
      <c r="F61" s="30"/>
      <c r="G61" s="30">
        <f>SUM(G57:G60)</f>
        <v>6476.48</v>
      </c>
      <c r="H61" s="30">
        <f t="shared" ref="H61:O61" si="1">SUM(H57:H60)</f>
        <v>202.44</v>
      </c>
      <c r="I61" s="30">
        <f t="shared" si="1"/>
        <v>182.12</v>
      </c>
      <c r="J61" s="30">
        <f t="shared" si="1"/>
        <v>0</v>
      </c>
      <c r="K61" s="30">
        <f t="shared" si="1"/>
        <v>267.08</v>
      </c>
      <c r="L61" s="30">
        <f t="shared" si="1"/>
        <v>72</v>
      </c>
      <c r="M61" s="30">
        <f t="shared" si="1"/>
        <v>7200.12</v>
      </c>
      <c r="N61" s="30">
        <f t="shared" si="1"/>
        <v>2000</v>
      </c>
      <c r="O61" s="30">
        <f t="shared" si="1"/>
        <v>9200.12</v>
      </c>
      <c r="P61" s="48"/>
    </row>
    <row r="65" ht="20.25" spans="1:16">
      <c r="A65" s="20" t="s">
        <v>1</v>
      </c>
      <c r="B65" s="20"/>
      <c r="C65" s="20"/>
      <c r="D65" s="20"/>
      <c r="E65" s="20"/>
      <c r="F65" s="20"/>
      <c r="G65" s="20"/>
      <c r="H65" s="20"/>
      <c r="I65" s="20"/>
      <c r="J65" s="20"/>
      <c r="K65" s="20"/>
      <c r="L65" s="20"/>
      <c r="M65" s="20"/>
      <c r="N65" s="20"/>
      <c r="O65" s="20"/>
      <c r="P65" s="20"/>
    </row>
    <row r="66" spans="12:16">
      <c r="L66" s="45" t="s">
        <v>2</v>
      </c>
      <c r="M66" s="45"/>
      <c r="N66" s="45" t="s">
        <v>73</v>
      </c>
      <c r="O66" s="45"/>
      <c r="P66" s="45"/>
    </row>
    <row r="67" ht="15.75" spans="1:16">
      <c r="A67" s="21" t="s">
        <v>4</v>
      </c>
      <c r="B67" s="21"/>
      <c r="C67" s="21"/>
      <c r="D67" s="22" t="s">
        <v>74</v>
      </c>
      <c r="E67" s="23"/>
      <c r="F67" s="23"/>
      <c r="G67" s="23"/>
      <c r="H67" s="23"/>
      <c r="I67" s="22" t="s">
        <v>6</v>
      </c>
      <c r="J67" s="22"/>
      <c r="K67" s="23">
        <v>25</v>
      </c>
      <c r="L67" s="23"/>
      <c r="M67" s="22" t="s">
        <v>7</v>
      </c>
      <c r="N67" s="22"/>
      <c r="O67" s="23">
        <v>3</v>
      </c>
      <c r="P67" s="23"/>
    </row>
    <row r="68" ht="14.25" spans="1:16">
      <c r="A68" s="24" t="s">
        <v>8</v>
      </c>
      <c r="B68" s="25" t="s">
        <v>9</v>
      </c>
      <c r="C68" s="25" t="s">
        <v>10</v>
      </c>
      <c r="D68" s="25" t="s">
        <v>11</v>
      </c>
      <c r="E68" s="25" t="s">
        <v>12</v>
      </c>
      <c r="F68" s="26" t="s">
        <v>13</v>
      </c>
      <c r="G68" s="27"/>
      <c r="H68" s="27"/>
      <c r="I68" s="27"/>
      <c r="J68" s="27"/>
      <c r="K68" s="27"/>
      <c r="L68" s="27"/>
      <c r="M68" s="46"/>
      <c r="N68" s="25" t="s">
        <v>14</v>
      </c>
      <c r="O68" s="25" t="s">
        <v>15</v>
      </c>
      <c r="P68" s="25" t="s">
        <v>16</v>
      </c>
    </row>
    <row r="69" ht="57" spans="1:16">
      <c r="A69" s="28"/>
      <c r="B69" s="29"/>
      <c r="C69" s="29"/>
      <c r="D69" s="29"/>
      <c r="E69" s="29"/>
      <c r="F69" s="22" t="s">
        <v>17</v>
      </c>
      <c r="G69" s="22" t="s">
        <v>18</v>
      </c>
      <c r="H69" s="22" t="s">
        <v>19</v>
      </c>
      <c r="I69" s="22" t="s">
        <v>20</v>
      </c>
      <c r="J69" s="22" t="s">
        <v>21</v>
      </c>
      <c r="K69" s="22" t="s">
        <v>22</v>
      </c>
      <c r="L69" s="22" t="s">
        <v>23</v>
      </c>
      <c r="M69" s="47" t="s">
        <v>24</v>
      </c>
      <c r="N69" s="29"/>
      <c r="O69" s="29"/>
      <c r="P69" s="29"/>
    </row>
    <row r="70" ht="31.5" spans="1:16">
      <c r="A70" s="30">
        <v>1</v>
      </c>
      <c r="B70" s="22" t="s">
        <v>75</v>
      </c>
      <c r="C70" s="22" t="s">
        <v>26</v>
      </c>
      <c r="D70" s="72" t="s">
        <v>76</v>
      </c>
      <c r="E70" s="23" t="s">
        <v>77</v>
      </c>
      <c r="F70" s="23" t="s">
        <v>78</v>
      </c>
      <c r="G70" s="54">
        <v>1784.64</v>
      </c>
      <c r="H70" s="54">
        <v>55.77</v>
      </c>
      <c r="I70" s="54">
        <v>11.16</v>
      </c>
      <c r="J70" s="54"/>
      <c r="K70" s="54">
        <v>89.238</v>
      </c>
      <c r="L70" s="54">
        <v>72</v>
      </c>
      <c r="M70" s="54">
        <f>SUM(G70:L70)</f>
        <v>2012.808</v>
      </c>
      <c r="N70" s="54"/>
      <c r="O70" s="54">
        <v>2012.81</v>
      </c>
      <c r="P70" s="22"/>
    </row>
    <row r="71" ht="31.5" spans="1:16">
      <c r="A71" s="30">
        <v>2</v>
      </c>
      <c r="B71" s="22" t="s">
        <v>79</v>
      </c>
      <c r="C71" s="22" t="s">
        <v>34</v>
      </c>
      <c r="D71" s="72" t="s">
        <v>80</v>
      </c>
      <c r="E71" s="23" t="s">
        <v>81</v>
      </c>
      <c r="F71" s="23" t="s">
        <v>62</v>
      </c>
      <c r="G71" s="54">
        <v>4785.12</v>
      </c>
      <c r="H71" s="54">
        <v>149.58</v>
      </c>
      <c r="I71" s="54">
        <v>29.88</v>
      </c>
      <c r="J71" s="54"/>
      <c r="K71" s="54">
        <v>2677.14</v>
      </c>
      <c r="L71" s="54">
        <v>72</v>
      </c>
      <c r="M71" s="54">
        <f>SUM(G71:L71)</f>
        <v>7713.72</v>
      </c>
      <c r="N71" s="23">
        <v>2000</v>
      </c>
      <c r="O71" s="54">
        <f>SUM(M71:N71)</f>
        <v>9713.72</v>
      </c>
      <c r="P71" s="22"/>
    </row>
    <row r="72" ht="31.5" spans="1:16">
      <c r="A72" s="30">
        <v>3</v>
      </c>
      <c r="B72" s="22" t="s">
        <v>82</v>
      </c>
      <c r="C72" s="22" t="s">
        <v>26</v>
      </c>
      <c r="D72" s="72" t="s">
        <v>83</v>
      </c>
      <c r="E72" s="23" t="s">
        <v>84</v>
      </c>
      <c r="F72" s="23" t="s">
        <v>62</v>
      </c>
      <c r="G72" s="54">
        <v>4785.12</v>
      </c>
      <c r="H72" s="54">
        <v>149.58</v>
      </c>
      <c r="I72" s="54">
        <v>29.88</v>
      </c>
      <c r="J72" s="54"/>
      <c r="K72" s="54">
        <v>2677.14</v>
      </c>
      <c r="L72" s="54">
        <v>72</v>
      </c>
      <c r="M72" s="54">
        <f>SUM(G72:L72)</f>
        <v>7713.72</v>
      </c>
      <c r="N72" s="23">
        <v>2000</v>
      </c>
      <c r="O72" s="54">
        <f>SUM(M72:N72)</f>
        <v>9713.72</v>
      </c>
      <c r="P72" s="22"/>
    </row>
    <row r="73" ht="31.5" spans="1:16">
      <c r="A73" s="30">
        <v>4</v>
      </c>
      <c r="B73" s="22" t="s">
        <v>85</v>
      </c>
      <c r="C73" s="22" t="s">
        <v>26</v>
      </c>
      <c r="D73" s="72" t="s">
        <v>86</v>
      </c>
      <c r="E73" s="23" t="s">
        <v>87</v>
      </c>
      <c r="F73" s="23" t="s">
        <v>42</v>
      </c>
      <c r="G73" s="54">
        <v>5316.8</v>
      </c>
      <c r="H73" s="54">
        <v>166.2</v>
      </c>
      <c r="I73" s="54">
        <v>33.2</v>
      </c>
      <c r="J73" s="54"/>
      <c r="K73" s="54">
        <v>2974.6</v>
      </c>
      <c r="L73" s="54">
        <v>72</v>
      </c>
      <c r="M73" s="54">
        <f>SUM(G73:L73)</f>
        <v>8562.8</v>
      </c>
      <c r="N73" s="23">
        <v>2000</v>
      </c>
      <c r="O73" s="54">
        <f>SUM(M73:N73)</f>
        <v>10562.8</v>
      </c>
      <c r="P73" s="22"/>
    </row>
    <row r="74" ht="31.5" spans="1:16">
      <c r="A74" s="30">
        <v>5</v>
      </c>
      <c r="B74" s="22" t="s">
        <v>88</v>
      </c>
      <c r="C74" s="22" t="s">
        <v>26</v>
      </c>
      <c r="D74" s="72" t="s">
        <v>89</v>
      </c>
      <c r="E74" s="23" t="s">
        <v>87</v>
      </c>
      <c r="F74" s="23" t="s">
        <v>42</v>
      </c>
      <c r="G74" s="54">
        <v>4164.16</v>
      </c>
      <c r="H74" s="54">
        <v>37.18</v>
      </c>
      <c r="I74" s="54">
        <v>7.44</v>
      </c>
      <c r="J74" s="54"/>
      <c r="K74" s="54">
        <v>2677.14</v>
      </c>
      <c r="L74" s="54">
        <v>72</v>
      </c>
      <c r="M74" s="54">
        <f>SUM(G74:L74)</f>
        <v>6957.92</v>
      </c>
      <c r="N74" s="23">
        <v>2000</v>
      </c>
      <c r="O74" s="54">
        <f>SUM(M74:N74)</f>
        <v>8957.92</v>
      </c>
      <c r="P74" s="22"/>
    </row>
    <row r="75" ht="15.75" spans="1:16">
      <c r="A75" s="30"/>
      <c r="B75" s="23"/>
      <c r="C75" s="23"/>
      <c r="D75" s="23"/>
      <c r="E75" s="23"/>
      <c r="F75" s="23"/>
      <c r="G75" s="54"/>
      <c r="H75" s="54"/>
      <c r="I75" s="54"/>
      <c r="J75" s="54"/>
      <c r="K75" s="54"/>
      <c r="L75" s="54"/>
      <c r="M75" s="54"/>
      <c r="N75" s="23"/>
      <c r="O75" s="23"/>
      <c r="P75" s="22"/>
    </row>
    <row r="76" ht="15.75" spans="1:16">
      <c r="A76" s="30"/>
      <c r="B76" s="23"/>
      <c r="C76" s="23"/>
      <c r="D76" s="23"/>
      <c r="E76" s="23"/>
      <c r="F76" s="23"/>
      <c r="G76" s="54"/>
      <c r="H76" s="54"/>
      <c r="I76" s="54"/>
      <c r="J76" s="54"/>
      <c r="K76" s="54"/>
      <c r="L76" s="54"/>
      <c r="M76" s="54"/>
      <c r="N76" s="23"/>
      <c r="O76" s="23"/>
      <c r="P76" s="22"/>
    </row>
    <row r="77" spans="1:16">
      <c r="A77" s="32" t="s">
        <v>30</v>
      </c>
      <c r="B77" s="33"/>
      <c r="C77" s="33"/>
      <c r="D77" s="34"/>
      <c r="E77" s="30"/>
      <c r="F77" s="30"/>
      <c r="G77" s="55">
        <f>SUM(G70:G76)</f>
        <v>20835.84</v>
      </c>
      <c r="H77" s="55">
        <f>SUM(H70:H76)</f>
        <v>558.31</v>
      </c>
      <c r="I77" s="55">
        <f>SUM(I70:I76)</f>
        <v>111.56</v>
      </c>
      <c r="J77" s="55"/>
      <c r="K77" s="55">
        <f>SUM(K70:K76)</f>
        <v>11095.258</v>
      </c>
      <c r="L77" s="55">
        <f>SUM(L70:L76)</f>
        <v>360</v>
      </c>
      <c r="M77" s="55">
        <f>SUM(M70:M76)</f>
        <v>32960.968</v>
      </c>
      <c r="N77" s="68">
        <f>SUM(N70:N76)</f>
        <v>8000</v>
      </c>
      <c r="O77" s="68">
        <f>SUM(O70:O76)</f>
        <v>40960.97</v>
      </c>
      <c r="P77" s="48"/>
    </row>
    <row r="80" ht="20.25" spans="1:16">
      <c r="A80" s="20" t="s">
        <v>1</v>
      </c>
      <c r="B80" s="20"/>
      <c r="C80" s="20"/>
      <c r="D80" s="20"/>
      <c r="E80" s="20"/>
      <c r="F80" s="20"/>
      <c r="G80" s="20"/>
      <c r="H80" s="20"/>
      <c r="I80" s="20"/>
      <c r="J80" s="20"/>
      <c r="K80" s="20"/>
      <c r="L80" s="20"/>
      <c r="M80" s="20"/>
      <c r="N80" s="20"/>
      <c r="O80" s="20"/>
      <c r="P80" s="20"/>
    </row>
    <row r="81" spans="12:16">
      <c r="L81" s="45" t="s">
        <v>2</v>
      </c>
      <c r="M81" s="45"/>
      <c r="N81" s="45" t="s">
        <v>90</v>
      </c>
      <c r="O81" s="45"/>
      <c r="P81" s="45"/>
    </row>
    <row r="82" ht="15.75" spans="1:16">
      <c r="A82" s="21" t="s">
        <v>4</v>
      </c>
      <c r="B82" s="21"/>
      <c r="C82" s="21"/>
      <c r="D82" s="22" t="s">
        <v>91</v>
      </c>
      <c r="E82" s="23"/>
      <c r="F82" s="23"/>
      <c r="G82" s="23"/>
      <c r="H82" s="23"/>
      <c r="I82" s="22" t="s">
        <v>6</v>
      </c>
      <c r="J82" s="22"/>
      <c r="K82" s="23">
        <v>23</v>
      </c>
      <c r="L82" s="23"/>
      <c r="M82" s="22" t="s">
        <v>7</v>
      </c>
      <c r="N82" s="22"/>
      <c r="O82" s="23">
        <v>1</v>
      </c>
      <c r="P82" s="23"/>
    </row>
    <row r="83" ht="14.25" spans="1:16">
      <c r="A83" s="24" t="s">
        <v>8</v>
      </c>
      <c r="B83" s="25" t="s">
        <v>9</v>
      </c>
      <c r="C83" s="25" t="s">
        <v>10</v>
      </c>
      <c r="D83" s="25" t="s">
        <v>11</v>
      </c>
      <c r="E83" s="25" t="s">
        <v>12</v>
      </c>
      <c r="F83" s="26" t="s">
        <v>13</v>
      </c>
      <c r="G83" s="27"/>
      <c r="H83" s="27"/>
      <c r="I83" s="27"/>
      <c r="J83" s="27"/>
      <c r="K83" s="27"/>
      <c r="L83" s="27"/>
      <c r="M83" s="46"/>
      <c r="N83" s="25" t="s">
        <v>14</v>
      </c>
      <c r="O83" s="25" t="s">
        <v>15</v>
      </c>
      <c r="P83" s="25" t="s">
        <v>16</v>
      </c>
    </row>
    <row r="84" ht="57" spans="1:16">
      <c r="A84" s="28"/>
      <c r="B84" s="29"/>
      <c r="C84" s="29"/>
      <c r="D84" s="29"/>
      <c r="E84" s="29"/>
      <c r="F84" s="22" t="s">
        <v>17</v>
      </c>
      <c r="G84" s="22" t="s">
        <v>18</v>
      </c>
      <c r="H84" s="22" t="s">
        <v>19</v>
      </c>
      <c r="I84" s="22" t="s">
        <v>20</v>
      </c>
      <c r="J84" s="22" t="s">
        <v>21</v>
      </c>
      <c r="K84" s="22" t="s">
        <v>22</v>
      </c>
      <c r="L84" s="22" t="s">
        <v>23</v>
      </c>
      <c r="M84" s="47" t="s">
        <v>24</v>
      </c>
      <c r="N84" s="29"/>
      <c r="O84" s="29"/>
      <c r="P84" s="29"/>
    </row>
    <row r="85" ht="47.25" spans="1:16">
      <c r="A85" s="30">
        <v>1</v>
      </c>
      <c r="B85" s="22" t="s">
        <v>92</v>
      </c>
      <c r="C85" s="22" t="s">
        <v>34</v>
      </c>
      <c r="D85" s="73" t="s">
        <v>93</v>
      </c>
      <c r="E85" s="57" t="s">
        <v>94</v>
      </c>
      <c r="F85" s="58" t="s">
        <v>95</v>
      </c>
      <c r="G85" s="23">
        <f>720*11</f>
        <v>7920</v>
      </c>
      <c r="H85" s="23">
        <f>22.5*11</f>
        <v>247.5</v>
      </c>
      <c r="I85" s="23">
        <f>24.75*11</f>
        <v>272.25</v>
      </c>
      <c r="J85" s="23">
        <v>0</v>
      </c>
      <c r="K85" s="23">
        <v>3960</v>
      </c>
      <c r="L85" s="23">
        <v>72</v>
      </c>
      <c r="M85" s="23">
        <f>SUM(G85:L85)</f>
        <v>12471.75</v>
      </c>
      <c r="N85" s="23">
        <v>2000</v>
      </c>
      <c r="O85" s="23">
        <f>SUM(M85:N85)</f>
        <v>14471.75</v>
      </c>
      <c r="P85" s="22"/>
    </row>
    <row r="86" ht="15.75" spans="1:16">
      <c r="A86" s="30"/>
      <c r="B86" s="23"/>
      <c r="C86" s="23"/>
      <c r="D86" s="23"/>
      <c r="E86" s="23"/>
      <c r="F86" s="23"/>
      <c r="G86" s="23"/>
      <c r="H86" s="23"/>
      <c r="I86" s="23"/>
      <c r="J86" s="23"/>
      <c r="K86" s="23"/>
      <c r="L86" s="23"/>
      <c r="M86" s="23"/>
      <c r="N86" s="23"/>
      <c r="O86" s="23"/>
      <c r="P86" s="22"/>
    </row>
    <row r="87" ht="15.75" spans="1:16">
      <c r="A87" s="30"/>
      <c r="B87" s="23"/>
      <c r="C87" s="23"/>
      <c r="D87" s="23"/>
      <c r="E87" s="23"/>
      <c r="F87" s="23"/>
      <c r="G87" s="23"/>
      <c r="H87" s="23"/>
      <c r="I87" s="23"/>
      <c r="J87" s="23"/>
      <c r="K87" s="23"/>
      <c r="L87" s="23"/>
      <c r="M87" s="23"/>
      <c r="N87" s="23"/>
      <c r="O87" s="23"/>
      <c r="P87" s="22"/>
    </row>
    <row r="88" ht="15.75" spans="1:16">
      <c r="A88" s="30"/>
      <c r="B88" s="23"/>
      <c r="C88" s="23"/>
      <c r="D88" s="23"/>
      <c r="E88" s="23"/>
      <c r="F88" s="23"/>
      <c r="G88" s="23"/>
      <c r="H88" s="23"/>
      <c r="I88" s="23"/>
      <c r="J88" s="23"/>
      <c r="K88" s="23"/>
      <c r="L88" s="23"/>
      <c r="M88" s="23"/>
      <c r="N88" s="23"/>
      <c r="O88" s="23"/>
      <c r="P88" s="22"/>
    </row>
    <row r="89" spans="1:16">
      <c r="A89" s="32" t="s">
        <v>30</v>
      </c>
      <c r="B89" s="33"/>
      <c r="C89" s="33"/>
      <c r="D89" s="34"/>
      <c r="E89" s="30"/>
      <c r="F89" s="30"/>
      <c r="G89" s="30">
        <f>SUM(G85:G88)</f>
        <v>7920</v>
      </c>
      <c r="H89" s="30">
        <f t="shared" ref="H89:O89" si="2">SUM(H85:H88)</f>
        <v>247.5</v>
      </c>
      <c r="I89" s="30">
        <f t="shared" si="2"/>
        <v>272.25</v>
      </c>
      <c r="J89" s="30">
        <f t="shared" si="2"/>
        <v>0</v>
      </c>
      <c r="K89" s="30">
        <f t="shared" si="2"/>
        <v>3960</v>
      </c>
      <c r="L89" s="30">
        <f t="shared" si="2"/>
        <v>72</v>
      </c>
      <c r="M89" s="30">
        <f t="shared" si="2"/>
        <v>12471.75</v>
      </c>
      <c r="N89" s="30">
        <f t="shared" si="2"/>
        <v>2000</v>
      </c>
      <c r="O89" s="30">
        <f t="shared" si="2"/>
        <v>14471.75</v>
      </c>
      <c r="P89" s="48"/>
    </row>
    <row r="92" ht="20.25" spans="1:16">
      <c r="A92" s="20" t="s">
        <v>1</v>
      </c>
      <c r="B92" s="20"/>
      <c r="C92" s="20"/>
      <c r="D92" s="20"/>
      <c r="E92" s="20"/>
      <c r="F92" s="20"/>
      <c r="G92" s="20"/>
      <c r="H92" s="20"/>
      <c r="I92" s="20"/>
      <c r="J92" s="20"/>
      <c r="K92" s="20"/>
      <c r="L92" s="20"/>
      <c r="M92" s="20"/>
      <c r="N92" s="20"/>
      <c r="O92" s="20"/>
      <c r="P92" s="20"/>
    </row>
    <row r="93" spans="12:16">
      <c r="L93" s="45" t="s">
        <v>2</v>
      </c>
      <c r="M93" s="45"/>
      <c r="N93" s="45" t="s">
        <v>96</v>
      </c>
      <c r="O93" s="45"/>
      <c r="P93" s="45"/>
    </row>
    <row r="94" ht="15.75" spans="1:16">
      <c r="A94" s="21" t="s">
        <v>4</v>
      </c>
      <c r="B94" s="21"/>
      <c r="C94" s="21"/>
      <c r="D94" s="22" t="s">
        <v>97</v>
      </c>
      <c r="E94" s="23"/>
      <c r="F94" s="23"/>
      <c r="G94" s="23"/>
      <c r="H94" s="23"/>
      <c r="I94" s="22" t="s">
        <v>6</v>
      </c>
      <c r="J94" s="22"/>
      <c r="K94" s="23">
        <v>218</v>
      </c>
      <c r="L94" s="23"/>
      <c r="M94" s="22" t="s">
        <v>7</v>
      </c>
      <c r="N94" s="22"/>
      <c r="O94" s="23">
        <v>2</v>
      </c>
      <c r="P94" s="23"/>
    </row>
    <row r="95" ht="14.25" spans="1:16">
      <c r="A95" s="24" t="s">
        <v>8</v>
      </c>
      <c r="B95" s="25" t="s">
        <v>9</v>
      </c>
      <c r="C95" s="25" t="s">
        <v>10</v>
      </c>
      <c r="D95" s="25" t="s">
        <v>11</v>
      </c>
      <c r="E95" s="25" t="s">
        <v>12</v>
      </c>
      <c r="F95" s="26" t="s">
        <v>13</v>
      </c>
      <c r="G95" s="27"/>
      <c r="H95" s="27"/>
      <c r="I95" s="27"/>
      <c r="J95" s="27"/>
      <c r="K95" s="27"/>
      <c r="L95" s="27"/>
      <c r="M95" s="46"/>
      <c r="N95" s="25" t="s">
        <v>14</v>
      </c>
      <c r="O95" s="25" t="s">
        <v>15</v>
      </c>
      <c r="P95" s="25" t="s">
        <v>16</v>
      </c>
    </row>
    <row r="96" ht="57" spans="1:16">
      <c r="A96" s="28"/>
      <c r="B96" s="29"/>
      <c r="C96" s="29"/>
      <c r="D96" s="29"/>
      <c r="E96" s="29"/>
      <c r="F96" s="22" t="s">
        <v>17</v>
      </c>
      <c r="G96" s="22" t="s">
        <v>18</v>
      </c>
      <c r="H96" s="22" t="s">
        <v>19</v>
      </c>
      <c r="I96" s="22" t="s">
        <v>20</v>
      </c>
      <c r="J96" s="22" t="s">
        <v>21</v>
      </c>
      <c r="K96" s="22" t="s">
        <v>22</v>
      </c>
      <c r="L96" s="22" t="s">
        <v>23</v>
      </c>
      <c r="M96" s="47" t="s">
        <v>24</v>
      </c>
      <c r="N96" s="29"/>
      <c r="O96" s="29"/>
      <c r="P96" s="29"/>
    </row>
    <row r="97" ht="24" spans="1:16">
      <c r="A97" s="30">
        <v>1</v>
      </c>
      <c r="B97" s="59" t="s">
        <v>98</v>
      </c>
      <c r="C97" s="59" t="s">
        <v>34</v>
      </c>
      <c r="D97" s="74" t="s">
        <v>99</v>
      </c>
      <c r="E97" s="60" t="s">
        <v>100</v>
      </c>
      <c r="F97" s="60" t="s">
        <v>101</v>
      </c>
      <c r="G97" s="61">
        <v>9277.32</v>
      </c>
      <c r="H97" s="61">
        <v>289.92</v>
      </c>
      <c r="I97" s="61">
        <v>376.88</v>
      </c>
      <c r="J97" s="61"/>
      <c r="K97" s="61">
        <v>4374</v>
      </c>
      <c r="L97" s="61">
        <v>72</v>
      </c>
      <c r="M97" s="61">
        <f>SUM(G97:L97)</f>
        <v>14390.12</v>
      </c>
      <c r="N97" s="61">
        <v>2000</v>
      </c>
      <c r="O97" s="61">
        <f>SUM(M97:N97)</f>
        <v>16390.12</v>
      </c>
      <c r="P97" s="69"/>
    </row>
    <row r="98" ht="24" spans="1:16">
      <c r="A98" s="30">
        <v>2</v>
      </c>
      <c r="B98" s="59" t="s">
        <v>102</v>
      </c>
      <c r="C98" s="59" t="s">
        <v>34</v>
      </c>
      <c r="D98" s="74" t="s">
        <v>103</v>
      </c>
      <c r="E98" s="60" t="s">
        <v>104</v>
      </c>
      <c r="F98" s="60" t="s">
        <v>62</v>
      </c>
      <c r="G98" s="61">
        <v>7176.96</v>
      </c>
      <c r="H98" s="61">
        <v>224.28</v>
      </c>
      <c r="I98" s="61">
        <v>291.6</v>
      </c>
      <c r="J98" s="61"/>
      <c r="K98" s="61">
        <v>3648.3</v>
      </c>
      <c r="L98" s="61">
        <v>72</v>
      </c>
      <c r="M98" s="61">
        <f>SUM(G98:L98)</f>
        <v>11413.14</v>
      </c>
      <c r="N98" s="61">
        <v>2000</v>
      </c>
      <c r="O98" s="61">
        <f>SUM(M98:N98)</f>
        <v>13413.14</v>
      </c>
      <c r="P98" s="69"/>
    </row>
    <row r="99" spans="1:16">
      <c r="A99" s="30"/>
      <c r="B99" s="59"/>
      <c r="C99" s="59"/>
      <c r="D99" s="60"/>
      <c r="E99" s="60"/>
      <c r="F99" s="60"/>
      <c r="G99" s="61"/>
      <c r="H99" s="61"/>
      <c r="I99" s="61"/>
      <c r="J99" s="61"/>
      <c r="K99" s="61"/>
      <c r="L99" s="61"/>
      <c r="M99" s="61"/>
      <c r="N99" s="61"/>
      <c r="O99" s="61"/>
      <c r="P99" s="69"/>
    </row>
    <row r="100" ht="15.75" spans="1:16">
      <c r="A100" s="30"/>
      <c r="B100" s="23"/>
      <c r="C100" s="23"/>
      <c r="D100" s="23"/>
      <c r="E100" s="23"/>
      <c r="F100" s="23"/>
      <c r="G100" s="31"/>
      <c r="H100" s="31"/>
      <c r="I100" s="31"/>
      <c r="J100" s="31"/>
      <c r="K100" s="31"/>
      <c r="L100" s="31"/>
      <c r="M100" s="31"/>
      <c r="N100" s="31"/>
      <c r="O100" s="31"/>
      <c r="P100" s="70"/>
    </row>
    <row r="101" ht="15.75" spans="1:16">
      <c r="A101" s="30"/>
      <c r="B101" s="23"/>
      <c r="C101" s="23"/>
      <c r="D101" s="23"/>
      <c r="E101" s="23"/>
      <c r="F101" s="23"/>
      <c r="G101" s="31"/>
      <c r="H101" s="31"/>
      <c r="I101" s="31"/>
      <c r="J101" s="31"/>
      <c r="K101" s="31"/>
      <c r="L101" s="31"/>
      <c r="M101" s="31"/>
      <c r="N101" s="31"/>
      <c r="O101" s="31"/>
      <c r="P101" s="70"/>
    </row>
    <row r="102" ht="15.75" spans="1:16">
      <c r="A102" s="30"/>
      <c r="B102" s="23"/>
      <c r="C102" s="23"/>
      <c r="D102" s="23"/>
      <c r="E102" s="23"/>
      <c r="F102" s="23"/>
      <c r="G102" s="31"/>
      <c r="H102" s="31"/>
      <c r="I102" s="31"/>
      <c r="J102" s="31"/>
      <c r="K102" s="31"/>
      <c r="L102" s="31"/>
      <c r="M102" s="31"/>
      <c r="N102" s="31"/>
      <c r="O102" s="31"/>
      <c r="P102" s="70"/>
    </row>
    <row r="103" spans="1:16">
      <c r="A103" s="32" t="s">
        <v>30</v>
      </c>
      <c r="B103" s="33"/>
      <c r="C103" s="33"/>
      <c r="D103" s="34"/>
      <c r="E103" s="61"/>
      <c r="F103" s="61"/>
      <c r="G103" s="61">
        <f>SUM(G97:G102)</f>
        <v>16454.28</v>
      </c>
      <c r="H103" s="61">
        <f t="shared" ref="H103:O103" si="3">SUM(H97:H102)</f>
        <v>514.2</v>
      </c>
      <c r="I103" s="61">
        <f t="shared" si="3"/>
        <v>668.48</v>
      </c>
      <c r="J103" s="61">
        <f t="shared" si="3"/>
        <v>0</v>
      </c>
      <c r="K103" s="61">
        <f t="shared" si="3"/>
        <v>8022.3</v>
      </c>
      <c r="L103" s="61">
        <f t="shared" si="3"/>
        <v>144</v>
      </c>
      <c r="M103" s="61">
        <f t="shared" si="3"/>
        <v>25803.26</v>
      </c>
      <c r="N103" s="61">
        <f t="shared" si="3"/>
        <v>4000</v>
      </c>
      <c r="O103" s="61">
        <f t="shared" si="3"/>
        <v>29803.26</v>
      </c>
      <c r="P103" s="61"/>
    </row>
    <row r="106" ht="20.25" spans="1:16">
      <c r="A106" s="20"/>
      <c r="B106" s="20"/>
      <c r="C106" s="20"/>
      <c r="D106" s="20"/>
      <c r="E106" s="20"/>
      <c r="F106" s="20"/>
      <c r="G106" s="20"/>
      <c r="H106" s="20"/>
      <c r="I106" s="20"/>
      <c r="J106" s="20"/>
      <c r="K106" s="20"/>
      <c r="L106" s="20"/>
      <c r="M106" s="20"/>
      <c r="N106" s="20"/>
      <c r="O106" s="20"/>
      <c r="P106" s="20"/>
    </row>
    <row r="107" ht="20.25" spans="1:16">
      <c r="A107" s="20"/>
      <c r="B107" s="20"/>
      <c r="C107" s="20"/>
      <c r="D107" s="20"/>
      <c r="E107" s="20"/>
      <c r="F107" s="20"/>
      <c r="G107" s="20"/>
      <c r="H107" s="20"/>
      <c r="I107" s="20"/>
      <c r="J107" s="20"/>
      <c r="K107" s="20"/>
      <c r="L107" s="20"/>
      <c r="M107" s="20"/>
      <c r="N107" s="20"/>
      <c r="O107" s="20"/>
      <c r="P107" s="20"/>
    </row>
    <row r="108" ht="20.25" spans="1:16">
      <c r="A108" s="20" t="s">
        <v>1</v>
      </c>
      <c r="B108" s="20"/>
      <c r="C108" s="20"/>
      <c r="D108" s="20"/>
      <c r="E108" s="20"/>
      <c r="F108" s="20"/>
      <c r="G108" s="20"/>
      <c r="H108" s="20"/>
      <c r="I108" s="20"/>
      <c r="J108" s="20"/>
      <c r="K108" s="20"/>
      <c r="L108" s="20"/>
      <c r="M108" s="20"/>
      <c r="N108" s="20"/>
      <c r="O108" s="20"/>
      <c r="P108" s="20"/>
    </row>
    <row r="109" spans="12:16">
      <c r="L109" s="45" t="s">
        <v>2</v>
      </c>
      <c r="M109" s="45"/>
      <c r="N109" s="45" t="s">
        <v>105</v>
      </c>
      <c r="O109" s="45"/>
      <c r="P109" s="45"/>
    </row>
    <row r="110" ht="15.75" spans="1:16">
      <c r="A110" s="21" t="s">
        <v>4</v>
      </c>
      <c r="B110" s="21"/>
      <c r="C110" s="21"/>
      <c r="D110" s="22" t="s">
        <v>106</v>
      </c>
      <c r="E110" s="23"/>
      <c r="F110" s="23"/>
      <c r="G110" s="23"/>
      <c r="H110" s="23"/>
      <c r="I110" s="22" t="s">
        <v>6</v>
      </c>
      <c r="J110" s="22"/>
      <c r="K110" s="23">
        <v>12</v>
      </c>
      <c r="L110" s="23"/>
      <c r="M110" s="22" t="s">
        <v>7</v>
      </c>
      <c r="N110" s="22"/>
      <c r="O110" s="23">
        <v>2</v>
      </c>
      <c r="P110" s="23"/>
    </row>
    <row r="111" ht="14.25" spans="1:16">
      <c r="A111" s="24" t="s">
        <v>8</v>
      </c>
      <c r="B111" s="25" t="s">
        <v>9</v>
      </c>
      <c r="C111" s="25" t="s">
        <v>10</v>
      </c>
      <c r="D111" s="25" t="s">
        <v>11</v>
      </c>
      <c r="E111" s="25" t="s">
        <v>12</v>
      </c>
      <c r="F111" s="26" t="s">
        <v>13</v>
      </c>
      <c r="G111" s="27"/>
      <c r="H111" s="27"/>
      <c r="I111" s="27"/>
      <c r="J111" s="27"/>
      <c r="K111" s="27"/>
      <c r="L111" s="27"/>
      <c r="M111" s="46"/>
      <c r="N111" s="25" t="s">
        <v>14</v>
      </c>
      <c r="O111" s="25" t="s">
        <v>15</v>
      </c>
      <c r="P111" s="25" t="s">
        <v>16</v>
      </c>
    </row>
    <row r="112" ht="57" spans="1:16">
      <c r="A112" s="28"/>
      <c r="B112" s="29"/>
      <c r="C112" s="29"/>
      <c r="D112" s="29"/>
      <c r="E112" s="29"/>
      <c r="F112" s="22" t="s">
        <v>17</v>
      </c>
      <c r="G112" s="22" t="s">
        <v>18</v>
      </c>
      <c r="H112" s="22" t="s">
        <v>19</v>
      </c>
      <c r="I112" s="22" t="s">
        <v>20</v>
      </c>
      <c r="J112" s="22" t="s">
        <v>21</v>
      </c>
      <c r="K112" s="22" t="s">
        <v>22</v>
      </c>
      <c r="L112" s="22" t="s">
        <v>23</v>
      </c>
      <c r="M112" s="47" t="s">
        <v>24</v>
      </c>
      <c r="N112" s="29"/>
      <c r="O112" s="29"/>
      <c r="P112" s="29"/>
    </row>
    <row r="113" ht="31.5" spans="1:16">
      <c r="A113" s="30">
        <v>1</v>
      </c>
      <c r="B113" s="22" t="s">
        <v>107</v>
      </c>
      <c r="C113" s="22" t="s">
        <v>34</v>
      </c>
      <c r="D113" s="72" t="s">
        <v>108</v>
      </c>
      <c r="E113" s="62">
        <v>44652</v>
      </c>
      <c r="F113" s="63" t="s">
        <v>109</v>
      </c>
      <c r="G113" s="23">
        <v>3190.08</v>
      </c>
      <c r="H113" s="23">
        <v>99.72</v>
      </c>
      <c r="I113" s="23">
        <v>39.9</v>
      </c>
      <c r="J113" s="23"/>
      <c r="K113" s="23">
        <v>1784.76</v>
      </c>
      <c r="L113" s="23">
        <v>72</v>
      </c>
      <c r="M113" s="23">
        <v>5186.46</v>
      </c>
      <c r="N113" s="23">
        <v>2000</v>
      </c>
      <c r="O113" s="23">
        <f>N113+L113+K113+I113+H113+G113</f>
        <v>7186.46</v>
      </c>
      <c r="P113" s="22"/>
    </row>
    <row r="114" ht="31.5" spans="1:16">
      <c r="A114" s="30">
        <v>2</v>
      </c>
      <c r="B114" s="22" t="s">
        <v>110</v>
      </c>
      <c r="C114" s="22" t="s">
        <v>34</v>
      </c>
      <c r="D114" s="72" t="s">
        <v>111</v>
      </c>
      <c r="E114" s="62">
        <v>44652</v>
      </c>
      <c r="F114" s="63" t="s">
        <v>109</v>
      </c>
      <c r="G114" s="23">
        <v>3190.08</v>
      </c>
      <c r="H114" s="23">
        <v>99.72</v>
      </c>
      <c r="I114" s="23">
        <v>39.9</v>
      </c>
      <c r="J114" s="23"/>
      <c r="K114" s="23">
        <v>1784.76</v>
      </c>
      <c r="L114" s="23">
        <v>72</v>
      </c>
      <c r="M114" s="23">
        <v>5186.46</v>
      </c>
      <c r="N114" s="23">
        <v>2000</v>
      </c>
      <c r="O114" s="23">
        <f>N114+L114+K114+I114+H114+G114</f>
        <v>7186.46</v>
      </c>
      <c r="P114" s="22"/>
    </row>
    <row r="115" ht="15.75" spans="1:16">
      <c r="A115" s="30"/>
      <c r="B115" s="22"/>
      <c r="C115" s="22"/>
      <c r="D115" s="23"/>
      <c r="E115" s="62"/>
      <c r="F115" s="62"/>
      <c r="G115" s="23"/>
      <c r="H115" s="23"/>
      <c r="I115" s="23"/>
      <c r="J115" s="23"/>
      <c r="K115" s="23"/>
      <c r="L115" s="23"/>
      <c r="M115" s="23"/>
      <c r="N115" s="23"/>
      <c r="O115" s="23"/>
      <c r="P115" s="22"/>
    </row>
    <row r="116" ht="15.75" spans="1:16">
      <c r="A116" s="30"/>
      <c r="B116" s="23"/>
      <c r="C116" s="23"/>
      <c r="D116" s="23"/>
      <c r="E116" s="23"/>
      <c r="F116" s="23"/>
      <c r="G116" s="23"/>
      <c r="H116" s="23"/>
      <c r="I116" s="23"/>
      <c r="J116" s="23"/>
      <c r="K116" s="23"/>
      <c r="L116" s="23"/>
      <c r="M116" s="23"/>
      <c r="N116" s="23"/>
      <c r="O116" s="23"/>
      <c r="P116" s="22"/>
    </row>
    <row r="117" spans="1:16">
      <c r="A117" s="32" t="s">
        <v>30</v>
      </c>
      <c r="B117" s="33"/>
      <c r="C117" s="33"/>
      <c r="D117" s="34"/>
      <c r="E117" s="30"/>
      <c r="F117" s="30"/>
      <c r="G117" s="30">
        <v>6380.16</v>
      </c>
      <c r="H117" s="30">
        <v>199.44</v>
      </c>
      <c r="I117" s="30">
        <v>79.8</v>
      </c>
      <c r="J117" s="30"/>
      <c r="K117" s="30">
        <v>3569.52</v>
      </c>
      <c r="L117" s="48">
        <v>144</v>
      </c>
      <c r="M117" s="48">
        <v>10372.92</v>
      </c>
      <c r="N117" s="48">
        <v>4000</v>
      </c>
      <c r="O117" s="48">
        <v>14372.92</v>
      </c>
      <c r="P117" s="48"/>
    </row>
    <row r="119" spans="1:8">
      <c r="A119" s="64"/>
      <c r="B119" s="64"/>
      <c r="C119" s="64"/>
      <c r="D119" s="64"/>
      <c r="E119" s="64"/>
      <c r="F119" s="64"/>
      <c r="G119" s="64"/>
      <c r="H119" s="64"/>
    </row>
    <row r="120" spans="1:8">
      <c r="A120" s="65"/>
      <c r="B120" s="65"/>
      <c r="C120" s="66"/>
      <c r="D120" s="65"/>
      <c r="E120" s="65"/>
      <c r="F120" s="65"/>
      <c r="G120" s="65"/>
      <c r="H120" s="65"/>
    </row>
    <row r="121" spans="1:8">
      <c r="A121" s="4"/>
      <c r="B121" s="4"/>
      <c r="C121" s="67"/>
      <c r="D121" s="4"/>
      <c r="E121" s="4"/>
      <c r="F121" s="4"/>
      <c r="G121" s="4"/>
      <c r="H121" s="65"/>
    </row>
  </sheetData>
  <mergeCells count="156">
    <mergeCell ref="A5:P5"/>
    <mergeCell ref="L6:M6"/>
    <mergeCell ref="N6:P6"/>
    <mergeCell ref="A7:C7"/>
    <mergeCell ref="D7:H7"/>
    <mergeCell ref="I7:J7"/>
    <mergeCell ref="K7:L7"/>
    <mergeCell ref="M7:N7"/>
    <mergeCell ref="O7:P7"/>
    <mergeCell ref="F8:M8"/>
    <mergeCell ref="A14:D14"/>
    <mergeCell ref="A17:P17"/>
    <mergeCell ref="A19:B19"/>
    <mergeCell ref="A20:P20"/>
    <mergeCell ref="L21:M21"/>
    <mergeCell ref="N21:P21"/>
    <mergeCell ref="A22:C22"/>
    <mergeCell ref="D22:H22"/>
    <mergeCell ref="I22:J22"/>
    <mergeCell ref="K22:L22"/>
    <mergeCell ref="M22:N22"/>
    <mergeCell ref="O22:P22"/>
    <mergeCell ref="F23:M23"/>
    <mergeCell ref="A29:D29"/>
    <mergeCell ref="A32:P32"/>
    <mergeCell ref="L33:M33"/>
    <mergeCell ref="N33:P33"/>
    <mergeCell ref="A34:C34"/>
    <mergeCell ref="D34:H34"/>
    <mergeCell ref="I34:J34"/>
    <mergeCell ref="K34:L34"/>
    <mergeCell ref="M34:N34"/>
    <mergeCell ref="O34:P34"/>
    <mergeCell ref="F35:M35"/>
    <mergeCell ref="A49:D49"/>
    <mergeCell ref="A52:P52"/>
    <mergeCell ref="L53:M53"/>
    <mergeCell ref="N53:P53"/>
    <mergeCell ref="A54:C54"/>
    <mergeCell ref="D54:H54"/>
    <mergeCell ref="I54:J54"/>
    <mergeCell ref="K54:L54"/>
    <mergeCell ref="M54:N54"/>
    <mergeCell ref="O54:P54"/>
    <mergeCell ref="F55:M55"/>
    <mergeCell ref="A61:D61"/>
    <mergeCell ref="A65:P65"/>
    <mergeCell ref="L66:M66"/>
    <mergeCell ref="N66:P66"/>
    <mergeCell ref="A67:C67"/>
    <mergeCell ref="D67:H67"/>
    <mergeCell ref="I67:J67"/>
    <mergeCell ref="K67:L67"/>
    <mergeCell ref="M67:N67"/>
    <mergeCell ref="O67:P67"/>
    <mergeCell ref="F68:M68"/>
    <mergeCell ref="A77:D77"/>
    <mergeCell ref="A80:P80"/>
    <mergeCell ref="L81:M81"/>
    <mergeCell ref="N81:P81"/>
    <mergeCell ref="A82:C82"/>
    <mergeCell ref="D82:H82"/>
    <mergeCell ref="I82:J82"/>
    <mergeCell ref="K82:L82"/>
    <mergeCell ref="M82:N82"/>
    <mergeCell ref="O82:P82"/>
    <mergeCell ref="F83:M83"/>
    <mergeCell ref="A89:D89"/>
    <mergeCell ref="A92:P92"/>
    <mergeCell ref="L93:M93"/>
    <mergeCell ref="N93:P93"/>
    <mergeCell ref="A94:C94"/>
    <mergeCell ref="D94:H94"/>
    <mergeCell ref="I94:J94"/>
    <mergeCell ref="K94:L94"/>
    <mergeCell ref="M94:N94"/>
    <mergeCell ref="O94:P94"/>
    <mergeCell ref="F95:M95"/>
    <mergeCell ref="A103:D103"/>
    <mergeCell ref="A108:P108"/>
    <mergeCell ref="L109:M109"/>
    <mergeCell ref="N109:P109"/>
    <mergeCell ref="A110:C110"/>
    <mergeCell ref="D110:H110"/>
    <mergeCell ref="I110:J110"/>
    <mergeCell ref="K110:L110"/>
    <mergeCell ref="M110:N110"/>
    <mergeCell ref="O110:P110"/>
    <mergeCell ref="F111:M111"/>
    <mergeCell ref="A117:D117"/>
    <mergeCell ref="A119:H119"/>
    <mergeCell ref="A8:A9"/>
    <mergeCell ref="A23:A24"/>
    <mergeCell ref="A35:A36"/>
    <mergeCell ref="A55:A56"/>
    <mergeCell ref="A68:A69"/>
    <mergeCell ref="A83:A84"/>
    <mergeCell ref="A95:A96"/>
    <mergeCell ref="A111:A112"/>
    <mergeCell ref="B8:B9"/>
    <mergeCell ref="B23:B24"/>
    <mergeCell ref="B35:B36"/>
    <mergeCell ref="B55:B56"/>
    <mergeCell ref="B68:B69"/>
    <mergeCell ref="B83:B84"/>
    <mergeCell ref="B95:B96"/>
    <mergeCell ref="B111:B112"/>
    <mergeCell ref="C8:C9"/>
    <mergeCell ref="C23:C24"/>
    <mergeCell ref="C35:C36"/>
    <mergeCell ref="C55:C56"/>
    <mergeCell ref="C68:C69"/>
    <mergeCell ref="C83:C84"/>
    <mergeCell ref="C95:C96"/>
    <mergeCell ref="C111:C112"/>
    <mergeCell ref="D8:D9"/>
    <mergeCell ref="D23:D24"/>
    <mergeCell ref="D35:D36"/>
    <mergeCell ref="D55:D56"/>
    <mergeCell ref="D68:D69"/>
    <mergeCell ref="D83:D84"/>
    <mergeCell ref="D95:D96"/>
    <mergeCell ref="D111:D112"/>
    <mergeCell ref="E8:E9"/>
    <mergeCell ref="E23:E24"/>
    <mergeCell ref="E35:E36"/>
    <mergeCell ref="E55:E56"/>
    <mergeCell ref="E68:E69"/>
    <mergeCell ref="E83:E84"/>
    <mergeCell ref="E95:E96"/>
    <mergeCell ref="E111:E112"/>
    <mergeCell ref="N8:N9"/>
    <mergeCell ref="N23:N24"/>
    <mergeCell ref="N35:N36"/>
    <mergeCell ref="N55:N56"/>
    <mergeCell ref="N68:N69"/>
    <mergeCell ref="N83:N84"/>
    <mergeCell ref="N95:N96"/>
    <mergeCell ref="N111:N112"/>
    <mergeCell ref="O8:O9"/>
    <mergeCell ref="O23:O24"/>
    <mergeCell ref="O35:O36"/>
    <mergeCell ref="O55:O56"/>
    <mergeCell ref="O68:O69"/>
    <mergeCell ref="O83:O84"/>
    <mergeCell ref="O95:O96"/>
    <mergeCell ref="O111:O112"/>
    <mergeCell ref="P8:P9"/>
    <mergeCell ref="P23:P24"/>
    <mergeCell ref="P35:P36"/>
    <mergeCell ref="P55:P56"/>
    <mergeCell ref="P68:P69"/>
    <mergeCell ref="P83:P84"/>
    <mergeCell ref="P95:P96"/>
    <mergeCell ref="P111:P112"/>
    <mergeCell ref="A1:P3"/>
  </mergeCells>
  <pageMargins left="0.7" right="0.7" top="0.75" bottom="0.75" header="0.3" footer="0.3"/>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admin</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阿珍</cp:lastModifiedBy>
  <dcterms:created xsi:type="dcterms:W3CDTF">2022-11-18T02:48:00Z</dcterms:created>
  <dcterms:modified xsi:type="dcterms:W3CDTF">2022-12-23T08:43:24Z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C02A0D13C7504C38BEB6C99A1E04C630</vt:lpwstr>
  </property>
  <property fmtid="{D5CDD505-2E9C-101B-9397-08002B2CF9AE}" pid="3" name="KSOProductBuildVer">
    <vt:lpwstr>2052-11.1.0.12980</vt:lpwstr>
  </property>
</Properties>
</file>