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0"/>
  </bookViews>
  <sheets>
    <sheet name="财政收入调整表" sheetId="11" r:id="rId1"/>
    <sheet name="财政收支调整表" sheetId="8" r:id="rId2"/>
    <sheet name="政府性基金调整收支表" sheetId="9" r:id="rId3"/>
    <sheet name="社会保险基金预算调整表" sheetId="19" r:id="rId4"/>
    <sheet name="国有资本经营预算调整表" sheetId="20" r:id="rId5"/>
    <sheet name="债务限额和余额 " sheetId="15" r:id="rId6"/>
    <sheet name="新增政府债券安排表" sheetId="21" r:id="rId7"/>
  </sheets>
  <definedNames>
    <definedName name="_xlnm._FilterDatabase" localSheetId="2" hidden="1">政府性基金调整收支表!$A$6:$R$46</definedName>
    <definedName name="_xlnm.Print_Area" localSheetId="1">财政收支调整表!$A$1:$R$76</definedName>
    <definedName name="_xlnm.Print_Area" localSheetId="6">新增政府债券安排表!$A$1:$C$27</definedName>
    <definedName name="_xlnm.Print_Area" localSheetId="5">'债务限额和余额 '!$A$1:$C$7</definedName>
    <definedName name="_xlnm.Print_Area" hidden="1">#N/A</definedName>
    <definedName name="_xlnm.Print_Titles" localSheetId="0">财政收入调整表!$2:$5</definedName>
    <definedName name="_xlnm.Print_Titles" localSheetId="4">国有资本经营预算调整表!$1:$5</definedName>
    <definedName name="_xlnm.Print_Titles" localSheetId="1">财政收支调整表!$4:$6</definedName>
    <definedName name="_xlnm.Print_Titles" localSheetId="3">社会保险基金预算调整表!$4:$5</definedName>
    <definedName name="_xlnm.Print_Titles" localSheetId="2">政府性基金调整收支表!$4:$6</definedName>
    <definedName name="_xlnm.Print_Titles" hidden="1">#N/A</definedName>
    <definedName name="Print_Titles_1">#N/A</definedName>
    <definedName name="地区名称">#REF!</definedName>
    <definedName name="_xlnm.Print_Area" localSheetId="3">社会保险基金预算调整表!$A$1:$Q$28</definedName>
    <definedName name="_xlnm._FilterDatabase" localSheetId="0" hidden="1">财政收入调整表!$A$6:$J$6</definedName>
    <definedName name="_xlnm.Print_Titles" localSheetId="6">新增政府债券安排表!$1:$4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<sst xmlns="http://schemas.openxmlformats.org/spreadsheetml/2006/main" count="410" uniqueCount="343">
  <si>
    <r>
      <rPr>
        <b/>
        <sz val="14"/>
        <rFont val="宋体"/>
        <charset val="134"/>
      </rPr>
      <t>附件</t>
    </r>
    <r>
      <rPr>
        <b/>
        <sz val="14"/>
        <rFont val="Times New Roman"/>
        <charset val="134"/>
      </rPr>
      <t>1</t>
    </r>
  </si>
  <si>
    <r>
      <rPr>
        <sz val="20"/>
        <color indexed="8"/>
        <rFont val="方正小标宋简体"/>
        <charset val="134"/>
      </rPr>
      <t>融安县</t>
    </r>
    <r>
      <rPr>
        <sz val="20"/>
        <color indexed="8"/>
        <rFont val="Times New Roman"/>
        <charset val="134"/>
      </rPr>
      <t>2024</t>
    </r>
    <r>
      <rPr>
        <sz val="20"/>
        <color indexed="8"/>
        <rFont val="方正小标宋简体"/>
        <charset val="134"/>
      </rPr>
      <t>年财政收入调整表</t>
    </r>
  </si>
  <si>
    <r>
      <rPr>
        <sz val="12"/>
        <rFont val="宋体"/>
        <charset val="134"/>
      </rPr>
      <t>融安县财政局编</t>
    </r>
  </si>
  <si>
    <r>
      <rPr>
        <sz val="12"/>
        <rFont val="Times New Roman"/>
        <charset val="134"/>
      </rPr>
      <t xml:space="preserve">                        </t>
    </r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</si>
  <si>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项目</t>
    </r>
  </si>
  <si>
    <r>
      <rPr>
        <b/>
        <sz val="12"/>
        <rFont val="Times New Roman"/>
        <charset val="0"/>
      </rPr>
      <t>2023</t>
    </r>
    <r>
      <rPr>
        <b/>
        <sz val="12"/>
        <rFont val="宋体"/>
        <charset val="0"/>
      </rPr>
      <t>年完成数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</si>
  <si>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年预算数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</si>
  <si>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</t>
    </r>
    <r>
      <rPr>
        <b/>
        <sz val="12"/>
        <rFont val="Times New Roman"/>
        <charset val="0"/>
      </rPr>
      <t>1-10</t>
    </r>
    <r>
      <rPr>
        <b/>
        <sz val="12"/>
        <rFont val="宋体"/>
        <charset val="0"/>
      </rPr>
      <t>月完成数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</si>
  <si>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年调整预算数</t>
    </r>
  </si>
  <si>
    <r>
      <rPr>
        <b/>
        <sz val="12"/>
        <rFont val="宋体"/>
        <charset val="134"/>
      </rPr>
      <t>调整数为年初预算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</si>
  <si>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</si>
  <si>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比上年增减（</t>
    </r>
    <r>
      <rPr>
        <b/>
        <sz val="12"/>
        <rFont val="Times New Roman"/>
        <charset val="0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</si>
  <si>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同比增减（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</si>
  <si>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完成年初预算（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</si>
  <si>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财</t>
    </r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政</t>
    </r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收</t>
    </r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入</t>
    </r>
  </si>
  <si>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其中：税务部门完成</t>
    </r>
  </si>
  <si>
    <r>
      <rPr>
        <b/>
        <sz val="12"/>
        <rFont val="Times New Roman"/>
        <charset val="134"/>
      </rPr>
      <t xml:space="preserve">     </t>
    </r>
    <r>
      <rPr>
        <b/>
        <sz val="12"/>
        <color indexed="8"/>
        <rFont val="宋体"/>
        <charset val="134"/>
      </rPr>
      <t>财政部门完成</t>
    </r>
  </si>
  <si>
    <r>
      <rPr>
        <b/>
        <sz val="12"/>
        <rFont val="宋体"/>
        <charset val="134"/>
      </rPr>
      <t>一、一般公共财政预算收入</t>
    </r>
  </si>
  <si>
    <r>
      <rPr>
        <b/>
        <sz val="12"/>
        <color indexed="8"/>
        <rFont val="宋体"/>
        <charset val="134"/>
      </rPr>
      <t>（一）税收收入</t>
    </r>
  </si>
  <si>
    <r>
      <rPr>
        <sz val="12"/>
        <color indexed="8"/>
        <rFont val="宋体"/>
        <charset val="134"/>
      </rPr>
      <t>增值税</t>
    </r>
  </si>
  <si>
    <r>
      <rPr>
        <sz val="12"/>
        <color indexed="8"/>
        <rFont val="宋体"/>
        <charset val="134"/>
      </rPr>
      <t>企业所得税</t>
    </r>
  </si>
  <si>
    <r>
      <rPr>
        <sz val="12"/>
        <color indexed="8"/>
        <rFont val="宋体"/>
        <charset val="134"/>
      </rPr>
      <t>个人所得税</t>
    </r>
  </si>
  <si>
    <r>
      <rPr>
        <sz val="12"/>
        <color indexed="8"/>
        <rFont val="宋体"/>
        <charset val="134"/>
      </rPr>
      <t>资源税</t>
    </r>
  </si>
  <si>
    <r>
      <rPr>
        <sz val="12"/>
        <color indexed="8"/>
        <rFont val="宋体"/>
        <charset val="134"/>
      </rPr>
      <t>城市维护建设税</t>
    </r>
  </si>
  <si>
    <r>
      <rPr>
        <sz val="12"/>
        <color indexed="8"/>
        <rFont val="宋体"/>
        <charset val="134"/>
      </rPr>
      <t>房产税</t>
    </r>
  </si>
  <si>
    <r>
      <rPr>
        <sz val="12"/>
        <color indexed="8"/>
        <rFont val="宋体"/>
        <charset val="134"/>
      </rPr>
      <t>印花税</t>
    </r>
  </si>
  <si>
    <r>
      <rPr>
        <sz val="12"/>
        <color indexed="8"/>
        <rFont val="宋体"/>
        <charset val="134"/>
      </rPr>
      <t>城镇土地使用税</t>
    </r>
  </si>
  <si>
    <r>
      <rPr>
        <sz val="12"/>
        <color indexed="8"/>
        <rFont val="宋体"/>
        <charset val="134"/>
      </rPr>
      <t>土地增值税</t>
    </r>
  </si>
  <si>
    <r>
      <rPr>
        <sz val="12"/>
        <color indexed="8"/>
        <rFont val="宋体"/>
        <charset val="134"/>
      </rPr>
      <t>车船税</t>
    </r>
  </si>
  <si>
    <r>
      <rPr>
        <sz val="12"/>
        <color indexed="8"/>
        <rFont val="宋体"/>
        <charset val="134"/>
      </rPr>
      <t>耕地占用税</t>
    </r>
  </si>
  <si>
    <r>
      <rPr>
        <sz val="12"/>
        <color indexed="8"/>
        <rFont val="宋体"/>
        <charset val="134"/>
      </rPr>
      <t>契税</t>
    </r>
  </si>
  <si>
    <r>
      <rPr>
        <sz val="12"/>
        <color indexed="8"/>
        <rFont val="Times New Roman"/>
        <charset val="0"/>
      </rPr>
      <t>16</t>
    </r>
    <r>
      <rPr>
        <sz val="12"/>
        <color indexed="8"/>
        <rFont val="宋体"/>
        <charset val="134"/>
      </rPr>
      <t>、其他税收收入</t>
    </r>
  </si>
  <si>
    <r>
      <rPr>
        <sz val="12"/>
        <color indexed="8"/>
        <rFont val="宋体"/>
        <charset val="0"/>
      </rPr>
      <t>环境保护税</t>
    </r>
  </si>
  <si>
    <r>
      <rPr>
        <sz val="12"/>
        <color indexed="8"/>
        <rFont val="宋体"/>
        <charset val="0"/>
      </rPr>
      <t>其他税收收入</t>
    </r>
  </si>
  <si>
    <r>
      <rPr>
        <b/>
        <sz val="12"/>
        <color indexed="8"/>
        <rFont val="宋体"/>
        <charset val="134"/>
      </rPr>
      <t>（二）非税收入</t>
    </r>
  </si>
  <si>
    <r>
      <rPr>
        <sz val="12"/>
        <color indexed="8"/>
        <rFont val="Times New Roman"/>
        <charset val="0"/>
      </rPr>
      <t>1</t>
    </r>
    <r>
      <rPr>
        <sz val="12"/>
        <color indexed="8"/>
        <rFont val="宋体"/>
        <charset val="134"/>
      </rPr>
      <t>、专项收入</t>
    </r>
  </si>
  <si>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宋体"/>
        <charset val="134"/>
      </rPr>
      <t>其中：排污费收入</t>
    </r>
  </si>
  <si>
    <r>
      <rPr>
        <sz val="12"/>
        <color indexed="8"/>
        <rFont val="Times New Roman"/>
        <charset val="0"/>
      </rPr>
      <t xml:space="preserve">             </t>
    </r>
    <r>
      <rPr>
        <sz val="12"/>
        <color indexed="8"/>
        <rFont val="宋体"/>
        <charset val="134"/>
      </rPr>
      <t>水资源费收入</t>
    </r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</si>
  <si>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教育费附加收入</t>
    </r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</si>
  <si>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地方教育附加收入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</si>
  <si>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宋体"/>
        <charset val="134"/>
      </rPr>
      <t>探矿权采矿权使用费及价款收入</t>
    </r>
  </si>
  <si>
    <r>
      <rPr>
        <sz val="12"/>
        <color indexed="8"/>
        <rFont val="宋体"/>
        <charset val="134"/>
      </rPr>
      <t>残疾人就业保障资金收入</t>
    </r>
  </si>
  <si>
    <r>
      <rPr>
        <sz val="12"/>
        <color indexed="8"/>
        <rFont val="宋体"/>
        <charset val="134"/>
      </rPr>
      <t>水利建设专项收入</t>
    </r>
  </si>
  <si>
    <r>
      <rPr>
        <sz val="12"/>
        <color indexed="8"/>
        <rFont val="宋体"/>
        <charset val="134"/>
      </rPr>
      <t>森林植被恢复费</t>
    </r>
  </si>
  <si>
    <r>
      <rPr>
        <sz val="12"/>
        <color indexed="8"/>
        <rFont val="Times New Roman"/>
        <charset val="0"/>
      </rPr>
      <t>2</t>
    </r>
    <r>
      <rPr>
        <sz val="12"/>
        <color indexed="8"/>
        <rFont val="宋体"/>
        <charset val="134"/>
      </rPr>
      <t>、行政事业性收费收入</t>
    </r>
  </si>
  <si>
    <r>
      <rPr>
        <sz val="12"/>
        <color indexed="8"/>
        <rFont val="Times New Roman"/>
        <charset val="0"/>
      </rPr>
      <t>3</t>
    </r>
    <r>
      <rPr>
        <sz val="12"/>
        <color indexed="8"/>
        <rFont val="宋体"/>
        <charset val="134"/>
      </rPr>
      <t>、罚没收入</t>
    </r>
  </si>
  <si>
    <r>
      <rPr>
        <sz val="12"/>
        <color indexed="8"/>
        <rFont val="Times New Roman"/>
        <charset val="0"/>
      </rPr>
      <t>4</t>
    </r>
    <r>
      <rPr>
        <sz val="12"/>
        <color indexed="8"/>
        <rFont val="宋体"/>
        <charset val="134"/>
      </rPr>
      <t>、国有资源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宋体"/>
        <charset val="134"/>
      </rPr>
      <t>资产</t>
    </r>
    <r>
      <rPr>
        <sz val="12"/>
        <color indexed="8"/>
        <rFont val="Times New Roman"/>
        <charset val="0"/>
      </rPr>
      <t>)</t>
    </r>
    <r>
      <rPr>
        <sz val="12"/>
        <color indexed="8"/>
        <rFont val="宋体"/>
        <charset val="134"/>
      </rPr>
      <t>有偿使用收入</t>
    </r>
  </si>
  <si>
    <r>
      <rPr>
        <sz val="12"/>
        <color indexed="8"/>
        <rFont val="Times New Roman"/>
        <charset val="0"/>
      </rPr>
      <t>5</t>
    </r>
    <r>
      <rPr>
        <sz val="12"/>
        <color indexed="8"/>
        <rFont val="宋体"/>
        <charset val="134"/>
      </rPr>
      <t>、捐赠收入</t>
    </r>
  </si>
  <si>
    <r>
      <rPr>
        <sz val="12"/>
        <color indexed="8"/>
        <rFont val="Times New Roman"/>
        <charset val="0"/>
      </rPr>
      <t>6</t>
    </r>
    <r>
      <rPr>
        <sz val="12"/>
        <color indexed="8"/>
        <rFont val="宋体"/>
        <charset val="134"/>
      </rPr>
      <t>、政府性住房基金收入</t>
    </r>
  </si>
  <si>
    <r>
      <rPr>
        <sz val="12"/>
        <color indexed="8"/>
        <rFont val="Times New Roman"/>
        <charset val="0"/>
      </rPr>
      <t>7</t>
    </r>
    <r>
      <rPr>
        <sz val="12"/>
        <color indexed="8"/>
        <rFont val="宋体"/>
        <charset val="134"/>
      </rPr>
      <t>、其他收入</t>
    </r>
  </si>
  <si>
    <r>
      <rPr>
        <sz val="12"/>
        <color indexed="8"/>
        <rFont val="宋体"/>
        <charset val="134"/>
      </rPr>
      <t>（三）贷款转贷回收本金收入</t>
    </r>
  </si>
  <si>
    <r>
      <rPr>
        <sz val="12"/>
        <color indexed="8"/>
        <rFont val="Times New Roman"/>
        <charset val="0"/>
      </rPr>
      <t>1</t>
    </r>
    <r>
      <rPr>
        <sz val="12"/>
        <color indexed="8"/>
        <rFont val="宋体"/>
        <charset val="134"/>
      </rPr>
      <t>、国内贷款回收本金收入</t>
    </r>
  </si>
  <si>
    <r>
      <rPr>
        <sz val="12"/>
        <color indexed="8"/>
        <rFont val="Times New Roman"/>
        <charset val="0"/>
      </rPr>
      <t>2</t>
    </r>
    <r>
      <rPr>
        <sz val="12"/>
        <color indexed="8"/>
        <rFont val="宋体"/>
        <charset val="134"/>
      </rPr>
      <t>、国外贷款回收本金收入</t>
    </r>
  </si>
  <si>
    <r>
      <rPr>
        <sz val="12"/>
        <color indexed="8"/>
        <rFont val="Times New Roman"/>
        <charset val="0"/>
      </rPr>
      <t>3</t>
    </r>
    <r>
      <rPr>
        <sz val="12"/>
        <color indexed="8"/>
        <rFont val="宋体"/>
        <charset val="134"/>
      </rPr>
      <t>、国内转贷回收本金收入</t>
    </r>
    <r>
      <rPr>
        <sz val="12"/>
        <color indexed="8"/>
        <rFont val="Times New Roman"/>
        <charset val="0"/>
      </rPr>
      <t xml:space="preserve"> </t>
    </r>
  </si>
  <si>
    <r>
      <rPr>
        <sz val="12"/>
        <color indexed="8"/>
        <rFont val="Times New Roman"/>
        <charset val="0"/>
      </rPr>
      <t>4</t>
    </r>
    <r>
      <rPr>
        <sz val="12"/>
        <color indexed="8"/>
        <rFont val="宋体"/>
        <charset val="134"/>
      </rPr>
      <t>、国外转贷回收本金收入</t>
    </r>
    <r>
      <rPr>
        <sz val="12"/>
        <color indexed="8"/>
        <rFont val="Times New Roman"/>
        <charset val="0"/>
      </rPr>
      <t xml:space="preserve"> </t>
    </r>
  </si>
  <si>
    <r>
      <rPr>
        <b/>
        <sz val="12"/>
        <rFont val="宋体"/>
        <charset val="134"/>
      </rPr>
      <t>二、上划中央收入</t>
    </r>
  </si>
  <si>
    <r>
      <rPr>
        <sz val="12"/>
        <rFont val="Times New Roman"/>
        <charset val="0"/>
      </rPr>
      <t xml:space="preserve">  1</t>
    </r>
    <r>
      <rPr>
        <sz val="12"/>
        <rFont val="宋体"/>
        <charset val="134"/>
      </rPr>
      <t>、上划增值税</t>
    </r>
  </si>
  <si>
    <r>
      <rPr>
        <sz val="12"/>
        <rFont val="Times New Roman"/>
        <charset val="0"/>
      </rPr>
      <t xml:space="preserve">  2</t>
    </r>
    <r>
      <rPr>
        <sz val="12"/>
        <rFont val="宋体"/>
        <charset val="134"/>
      </rPr>
      <t>、上划消费税</t>
    </r>
  </si>
  <si>
    <r>
      <rPr>
        <sz val="12"/>
        <rFont val="Times New Roman"/>
        <charset val="0"/>
      </rPr>
      <t xml:space="preserve">  3</t>
    </r>
    <r>
      <rPr>
        <sz val="12"/>
        <rFont val="宋体"/>
        <charset val="134"/>
      </rPr>
      <t>、上划企业所得税</t>
    </r>
  </si>
  <si>
    <r>
      <rPr>
        <sz val="12"/>
        <rFont val="Times New Roman"/>
        <charset val="0"/>
      </rPr>
      <t>4</t>
    </r>
    <r>
      <rPr>
        <sz val="12"/>
        <rFont val="宋体"/>
        <charset val="134"/>
      </rPr>
      <t>、上划个人所得税</t>
    </r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</si>
  <si>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、上划中央其他税收收入</t>
    </r>
  </si>
  <si>
    <r>
      <rPr>
        <b/>
        <sz val="12"/>
        <rFont val="宋体"/>
        <charset val="134"/>
      </rPr>
      <t>四、上划自治区收入</t>
    </r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</si>
  <si>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、上划增值税</t>
    </r>
  </si>
  <si>
    <r>
      <rPr>
        <sz val="12"/>
        <rFont val="Times New Roman"/>
        <charset val="0"/>
      </rPr>
      <t>2</t>
    </r>
    <r>
      <rPr>
        <sz val="12"/>
        <rFont val="宋体"/>
        <charset val="134"/>
      </rPr>
      <t>、上划企业所得税</t>
    </r>
  </si>
  <si>
    <r>
      <rPr>
        <sz val="12"/>
        <rFont val="Times New Roman"/>
        <charset val="0"/>
      </rPr>
      <t>3</t>
    </r>
    <r>
      <rPr>
        <sz val="12"/>
        <rFont val="宋体"/>
        <charset val="134"/>
      </rPr>
      <t>、上划个人所得税</t>
    </r>
  </si>
  <si>
    <r>
      <rPr>
        <sz val="12"/>
        <rFont val="Times New Roman"/>
        <charset val="0"/>
      </rPr>
      <t>4</t>
    </r>
    <r>
      <rPr>
        <sz val="12"/>
        <rFont val="宋体"/>
        <charset val="134"/>
      </rPr>
      <t>、上划环境保护税</t>
    </r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</si>
  <si>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、上划其他税收收入</t>
    </r>
  </si>
  <si>
    <r>
      <rPr>
        <b/>
        <sz val="14"/>
        <rFont val="宋体"/>
        <charset val="134"/>
      </rPr>
      <t>附件</t>
    </r>
    <r>
      <rPr>
        <b/>
        <sz val="14"/>
        <rFont val="Times New Roman"/>
        <charset val="134"/>
      </rPr>
      <t>2</t>
    </r>
  </si>
  <si>
    <r>
      <rPr>
        <sz val="20"/>
        <rFont val="方正小标宋简体"/>
        <charset val="134"/>
      </rPr>
      <t>融安县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年财政收支调整表</t>
    </r>
  </si>
  <si>
    <r>
      <rPr>
        <sz val="12"/>
        <rFont val="宋体"/>
        <charset val="134"/>
      </rPr>
      <t>融安县财政局编</t>
    </r>
    <r>
      <rPr>
        <sz val="12"/>
        <rFont val="Times New Roman"/>
        <charset val="0"/>
      </rPr>
      <t xml:space="preserve">                                 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</si>
  <si>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</si>
  <si>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</si>
  <si>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年决算数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</si>
  <si>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年预算收入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</si>
  <si>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>1-10</t>
    </r>
    <r>
      <rPr>
        <b/>
        <sz val="12"/>
        <rFont val="宋体"/>
        <charset val="134"/>
      </rPr>
      <t>月完成数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</si>
  <si>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年调整预算收入</t>
    </r>
  </si>
  <si>
    <r>
      <rPr>
        <b/>
        <sz val="12"/>
        <rFont val="宋体"/>
        <charset val="134"/>
      </rPr>
      <t>调整收入数与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上年决算相比增减（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</si>
  <si>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调整收入数为年初预算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</si>
  <si>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年一般公共预算支出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</si>
  <si>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年调整预算支出</t>
    </r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</si>
  <si>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年一般公共预算支出</t>
    </r>
  </si>
  <si>
    <r>
      <rPr>
        <b/>
        <sz val="12"/>
        <rFont val="宋体"/>
        <charset val="134"/>
      </rPr>
      <t>调整数为年初预算（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</si>
  <si>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sz val="12"/>
        <rFont val="宋体"/>
        <charset val="134"/>
      </rPr>
      <t>一、一般公共服务支出</t>
    </r>
  </si>
  <si>
    <r>
      <rPr>
        <sz val="12"/>
        <rFont val="宋体"/>
        <charset val="134"/>
      </rPr>
      <t>二、国防支出</t>
    </r>
  </si>
  <si>
    <r>
      <rPr>
        <sz val="12"/>
        <rFont val="宋体"/>
        <charset val="134"/>
      </rPr>
      <t>三、公共安全支出</t>
    </r>
  </si>
  <si>
    <r>
      <rPr>
        <sz val="12"/>
        <rFont val="宋体"/>
        <charset val="134"/>
      </rPr>
      <t>四、教育支出</t>
    </r>
  </si>
  <si>
    <r>
      <rPr>
        <sz val="12"/>
        <rFont val="宋体"/>
        <charset val="134"/>
      </rPr>
      <t>城市维护建设税</t>
    </r>
  </si>
  <si>
    <r>
      <rPr>
        <sz val="12"/>
        <rFont val="宋体"/>
        <charset val="134"/>
      </rPr>
      <t>五、科学技术支出</t>
    </r>
  </si>
  <si>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</si>
  <si>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>六、文化旅游体育与传媒支出</t>
    </r>
  </si>
  <si>
    <r>
      <rPr>
        <sz val="12"/>
        <rFont val="宋体"/>
        <charset val="134"/>
      </rPr>
      <t>七、社会保障和就业支出</t>
    </r>
  </si>
  <si>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</si>
  <si>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>八、卫生健康支出</t>
    </r>
  </si>
  <si>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</si>
  <si>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>九、节能环保支出</t>
    </r>
  </si>
  <si>
    <r>
      <rPr>
        <sz val="12"/>
        <rFont val="宋体"/>
        <charset val="134"/>
      </rPr>
      <t>十、城乡社区支出</t>
    </r>
  </si>
  <si>
    <r>
      <rPr>
        <sz val="12"/>
        <rFont val="宋体"/>
        <charset val="134"/>
      </rPr>
      <t>十一、农林水支出</t>
    </r>
  </si>
  <si>
    <r>
      <rPr>
        <sz val="12"/>
        <rFont val="宋体"/>
        <charset val="134"/>
      </rPr>
      <t>十二、交通运输支出</t>
    </r>
  </si>
  <si>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宋体"/>
        <charset val="134"/>
      </rPr>
      <t>环境保护税</t>
    </r>
  </si>
  <si>
    <r>
      <rPr>
        <sz val="12"/>
        <rFont val="宋体"/>
        <charset val="134"/>
      </rPr>
      <t>十三、资源勘探工业信息等支出</t>
    </r>
  </si>
  <si>
    <r>
      <rPr>
        <sz val="12"/>
        <rFont val="宋体"/>
        <charset val="134"/>
      </rPr>
      <t>其他税收收入</t>
    </r>
  </si>
  <si>
    <r>
      <rPr>
        <sz val="12"/>
        <rFont val="宋体"/>
        <charset val="134"/>
      </rPr>
      <t>十四、商业服务业等支出</t>
    </r>
  </si>
  <si>
    <r>
      <rPr>
        <sz val="12"/>
        <rFont val="宋体"/>
        <charset val="134"/>
      </rPr>
      <t>国有资源（产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有偿使用收入</t>
    </r>
  </si>
  <si>
    <r>
      <rPr>
        <sz val="12"/>
        <rFont val="宋体"/>
        <charset val="134"/>
      </rPr>
      <t>十五、金融支出</t>
    </r>
  </si>
  <si>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</si>
  <si>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>十六、自然资源海洋气象等支出</t>
    </r>
  </si>
  <si>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</si>
  <si>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>十七、住房保障支出</t>
    </r>
  </si>
  <si>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</si>
  <si>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>十八、粮油物资储备支出</t>
    </r>
  </si>
  <si>
    <r>
      <rPr>
        <sz val="12"/>
        <rFont val="宋体"/>
        <charset val="134"/>
      </rPr>
      <t>教育附加</t>
    </r>
  </si>
  <si>
    <r>
      <rPr>
        <sz val="12"/>
        <rFont val="宋体"/>
        <charset val="134"/>
      </rPr>
      <t>十九、灾害防治及应急管理支出</t>
    </r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</si>
  <si>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地方教育附加收入</t>
    </r>
  </si>
  <si>
    <r>
      <rPr>
        <sz val="12"/>
        <rFont val="宋体"/>
        <charset val="134"/>
      </rPr>
      <t>二十、预备费</t>
    </r>
  </si>
  <si>
    <r>
      <rPr>
        <sz val="12"/>
        <rFont val="宋体"/>
        <charset val="134"/>
      </rPr>
      <t>残疾人就业保障金</t>
    </r>
  </si>
  <si>
    <r>
      <rPr>
        <sz val="12"/>
        <rFont val="宋体"/>
        <charset val="134"/>
      </rPr>
      <t>二十一、其他支出</t>
    </r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</si>
  <si>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水利建设专项收入</t>
    </r>
  </si>
  <si>
    <r>
      <rPr>
        <sz val="12"/>
        <rFont val="宋体"/>
        <charset val="134"/>
      </rPr>
      <t>二十二、债务付息支出</t>
    </r>
  </si>
  <si>
    <r>
      <rPr>
        <sz val="12"/>
        <rFont val="宋体"/>
        <charset val="134"/>
      </rPr>
      <t>森林植被恢复费</t>
    </r>
  </si>
  <si>
    <r>
      <rPr>
        <sz val="12"/>
        <rFont val="宋体"/>
        <charset val="134"/>
      </rPr>
      <t>二十三、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债务发行费用支出</t>
    </r>
  </si>
  <si>
    <r>
      <rPr>
        <sz val="12"/>
        <color indexed="8"/>
        <rFont val="宋体"/>
        <charset val="134"/>
      </rPr>
      <t>政府性住房基金收入</t>
    </r>
  </si>
  <si>
    <r>
      <rPr>
        <sz val="12"/>
        <color indexed="8"/>
        <rFont val="宋体"/>
        <charset val="134"/>
      </rPr>
      <t>其他收入</t>
    </r>
  </si>
  <si>
    <r>
      <rPr>
        <sz val="12"/>
        <rFont val="宋体"/>
        <charset val="134"/>
      </rPr>
      <t>捐赠收入</t>
    </r>
  </si>
  <si>
    <r>
      <rPr>
        <b/>
        <sz val="12"/>
        <rFont val="宋体"/>
        <charset val="134"/>
      </rPr>
      <t>一般公共预算支出合计</t>
    </r>
  </si>
  <si>
    <r>
      <rPr>
        <b/>
        <sz val="12"/>
        <rFont val="宋体"/>
        <charset val="134"/>
      </rPr>
      <t>一般公共预算收入合计</t>
    </r>
  </si>
  <si>
    <r>
      <rPr>
        <b/>
        <sz val="12"/>
        <rFont val="宋体"/>
        <charset val="134"/>
      </rPr>
      <t>上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解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上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级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支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出</t>
    </r>
    <r>
      <rPr>
        <b/>
        <sz val="12"/>
        <rFont val="Times New Roman"/>
        <charset val="0"/>
      </rPr>
      <t xml:space="preserve"> </t>
    </r>
  </si>
  <si>
    <r>
      <rPr>
        <b/>
        <sz val="12"/>
        <rFont val="宋体"/>
        <charset val="134"/>
      </rPr>
      <t>上级补助收入</t>
    </r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</si>
  <si>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体制上解支出</t>
    </r>
  </si>
  <si>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返还性收入</t>
    </r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</si>
  <si>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专项上解支出</t>
    </r>
  </si>
  <si>
    <r>
      <rPr>
        <sz val="12"/>
        <rFont val="宋体"/>
        <charset val="134"/>
      </rPr>
      <t>增值税和消费税税收返还收入</t>
    </r>
    <r>
      <rPr>
        <sz val="12"/>
        <rFont val="Times New Roman"/>
        <charset val="0"/>
      </rPr>
      <t xml:space="preserve"> </t>
    </r>
  </si>
  <si>
    <r>
      <rPr>
        <sz val="12"/>
        <rFont val="宋体"/>
        <charset val="134"/>
      </rPr>
      <t>所得税基数返还收入</t>
    </r>
  </si>
  <si>
    <r>
      <rPr>
        <b/>
        <sz val="12"/>
        <rFont val="宋体"/>
        <charset val="134"/>
      </rPr>
      <t>债务还本支出</t>
    </r>
  </si>
  <si>
    <r>
      <rPr>
        <sz val="12"/>
        <rFont val="宋体"/>
        <charset val="134"/>
      </rPr>
      <t>增值税</t>
    </r>
    <r>
      <rPr>
        <sz val="12"/>
        <rFont val="Times New Roman"/>
        <charset val="0"/>
      </rPr>
      <t>“</t>
    </r>
    <r>
      <rPr>
        <sz val="12"/>
        <rFont val="宋体"/>
        <charset val="134"/>
      </rPr>
      <t>五五分享</t>
    </r>
    <r>
      <rPr>
        <sz val="12"/>
        <rFont val="Times New Roman"/>
        <charset val="0"/>
      </rPr>
      <t>”</t>
    </r>
    <r>
      <rPr>
        <sz val="12"/>
        <rFont val="宋体"/>
        <charset val="134"/>
      </rPr>
      <t>税收返还收入</t>
    </r>
  </si>
  <si>
    <r>
      <rPr>
        <sz val="12"/>
        <rFont val="宋体"/>
        <charset val="134"/>
      </rPr>
      <t>成品油价格和税费改革税收返还收入</t>
    </r>
  </si>
  <si>
    <r>
      <rPr>
        <sz val="12"/>
        <rFont val="宋体"/>
        <charset val="134"/>
      </rPr>
      <t>其他税收返还收入</t>
    </r>
  </si>
  <si>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</si>
  <si>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>体制补助收入</t>
    </r>
  </si>
  <si>
    <r>
      <rPr>
        <sz val="12"/>
        <rFont val="宋体"/>
        <charset val="134"/>
      </rPr>
      <t>均衡性转移支付补助收入</t>
    </r>
  </si>
  <si>
    <r>
      <rPr>
        <b/>
        <sz val="12"/>
        <rFont val="宋体"/>
        <charset val="134"/>
      </rPr>
      <t>补充预算稳定调节基金</t>
    </r>
  </si>
  <si>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</si>
  <si>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>结算补助</t>
    </r>
  </si>
  <si>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</si>
  <si>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</si>
  <si>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>增值税留抵退税及其他退税减税降费转移支付收入</t>
    </r>
  </si>
  <si>
    <r>
      <rPr>
        <sz val="12"/>
        <rFont val="宋体"/>
        <charset val="134"/>
      </rPr>
      <t>补充县区财力转移支付收入</t>
    </r>
  </si>
  <si>
    <r>
      <rPr>
        <sz val="12"/>
        <rFont val="宋体"/>
        <charset val="134"/>
      </rPr>
      <t>产粮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油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大县奖励资金收入</t>
    </r>
  </si>
  <si>
    <r>
      <rPr>
        <b/>
        <sz val="12"/>
        <rFont val="宋体"/>
        <charset val="134"/>
      </rPr>
      <t>年终结余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</si>
  <si>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革命老区转移支付收入</t>
    </r>
  </si>
  <si>
    <r>
      <rPr>
        <b/>
        <sz val="12"/>
        <rFont val="宋体"/>
        <charset val="134"/>
      </rPr>
      <t>减</t>
    </r>
    <r>
      <rPr>
        <b/>
        <sz val="12"/>
        <rFont val="Times New Roman"/>
        <charset val="134"/>
      </rPr>
      <t>:</t>
    </r>
    <r>
      <rPr>
        <b/>
        <sz val="12"/>
        <rFont val="宋体"/>
        <charset val="134"/>
      </rPr>
      <t>结转下年的支出</t>
    </r>
  </si>
  <si>
    <r>
      <rPr>
        <sz val="12"/>
        <rFont val="宋体"/>
        <charset val="134"/>
      </rPr>
      <t>巩固脱贫攻坚成果衔接乡村振兴转移支付收入</t>
    </r>
  </si>
  <si>
    <r>
      <rPr>
        <b/>
        <sz val="12"/>
        <rFont val="宋体"/>
        <charset val="134"/>
      </rPr>
      <t>净结余</t>
    </r>
  </si>
  <si>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</si>
  <si>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>教育共同财政事权转移支付收入</t>
    </r>
    <r>
      <rPr>
        <sz val="12"/>
        <rFont val="Times New Roman"/>
        <charset val="0"/>
      </rPr>
      <t xml:space="preserve">  </t>
    </r>
  </si>
  <si>
    <r>
      <rPr>
        <sz val="12"/>
        <rFont val="宋体"/>
        <charset val="134"/>
      </rPr>
      <t>科学技术共同财政事权转移支付收入</t>
    </r>
  </si>
  <si>
    <r>
      <rPr>
        <sz val="12"/>
        <rFont val="宋体"/>
        <charset val="134"/>
      </rPr>
      <t>文化旅游体育与传媒共同财政事权转移支付收入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</si>
  <si>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宋体"/>
        <charset val="134"/>
      </rPr>
      <t>社会保障和就业共同财政事权转移支付收入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</si>
  <si>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宋体"/>
        <charset val="134"/>
      </rPr>
      <t>医疗卫生共同财政事权转移支付收入</t>
    </r>
  </si>
  <si>
    <r>
      <rPr>
        <sz val="12"/>
        <rFont val="宋体"/>
        <charset val="134"/>
      </rPr>
      <t>节能环保共同财政事权转移支付收入</t>
    </r>
  </si>
  <si>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</si>
  <si>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>自然资源海洋气象等共同财政事权转移支付收入</t>
    </r>
  </si>
  <si>
    <r>
      <rPr>
        <sz val="12"/>
        <rFont val="宋体"/>
        <charset val="134"/>
      </rPr>
      <t>交通运输共同财政事权转移支付收入</t>
    </r>
  </si>
  <si>
    <r>
      <rPr>
        <sz val="12"/>
        <rFont val="宋体"/>
        <charset val="134"/>
      </rPr>
      <t>住房保障共同财政事权转移支付收入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</si>
  <si>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宋体"/>
        <charset val="134"/>
      </rPr>
      <t>灾害防治及应急管理共同财政事权转移支付收入</t>
    </r>
  </si>
  <si>
    <r>
      <rPr>
        <sz val="12"/>
        <rFont val="宋体"/>
        <charset val="134"/>
      </rPr>
      <t>粮油物资储备共同财政事权转移支付收入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</si>
  <si>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其他一般性转移支付收入</t>
    </r>
  </si>
  <si>
    <r>
      <rPr>
        <sz val="12"/>
        <rFont val="宋体"/>
        <charset val="134"/>
      </rPr>
      <t>社会保障和就业专项转移支付收入</t>
    </r>
  </si>
  <si>
    <r>
      <rPr>
        <sz val="12"/>
        <rFont val="宋体"/>
        <charset val="134"/>
      </rPr>
      <t>卫生健康</t>
    </r>
  </si>
  <si>
    <r>
      <rPr>
        <sz val="12"/>
        <rFont val="宋体"/>
        <charset val="134"/>
      </rPr>
      <t>农林水</t>
    </r>
  </si>
  <si>
    <r>
      <rPr>
        <b/>
        <sz val="12"/>
        <rFont val="宋体"/>
        <charset val="134"/>
      </rPr>
      <t>专项转移支付收入</t>
    </r>
  </si>
  <si>
    <r>
      <rPr>
        <b/>
        <sz val="12"/>
        <rFont val="宋体"/>
        <charset val="134"/>
      </rPr>
      <t>上年结余</t>
    </r>
  </si>
  <si>
    <r>
      <rPr>
        <b/>
        <sz val="12"/>
        <rFont val="宋体"/>
        <charset val="134"/>
      </rPr>
      <t>地方政府一般债券转贷收入</t>
    </r>
  </si>
  <si>
    <r>
      <rPr>
        <b/>
        <sz val="12"/>
        <rFont val="宋体"/>
        <charset val="134"/>
      </rPr>
      <t>调入资金</t>
    </r>
  </si>
  <si>
    <r>
      <rPr>
        <b/>
        <sz val="12"/>
        <rFont val="宋体"/>
        <charset val="134"/>
      </rPr>
      <t>调入预算稳定调节基金</t>
    </r>
  </si>
  <si>
    <r>
      <rPr>
        <b/>
        <sz val="12"/>
        <rFont val="宋体"/>
        <charset val="134"/>
      </rPr>
      <t>收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入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计</t>
    </r>
  </si>
  <si>
    <r>
      <rPr>
        <b/>
        <sz val="12"/>
        <rFont val="宋体"/>
        <charset val="134"/>
      </rPr>
      <t>支出总计</t>
    </r>
  </si>
  <si>
    <r>
      <rPr>
        <b/>
        <sz val="14"/>
        <rFont val="宋体"/>
        <charset val="134"/>
      </rPr>
      <t>附件</t>
    </r>
    <r>
      <rPr>
        <b/>
        <sz val="14"/>
        <rFont val="Times New Roman"/>
        <charset val="134"/>
      </rPr>
      <t>3</t>
    </r>
  </si>
  <si>
    <r>
      <rPr>
        <sz val="20"/>
        <rFont val="方正小标宋简体"/>
        <charset val="134"/>
      </rPr>
      <t>融安县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年政府性基金预算调整收支表</t>
    </r>
  </si>
  <si>
    <t>融安县财政局编</t>
  </si>
  <si>
    <t xml:space="preserve">                                          单位：万元</t>
  </si>
  <si>
    <r>
      <rPr>
        <b/>
        <sz val="12"/>
        <rFont val="宋体"/>
        <charset val="134"/>
      </rPr>
      <t>收</t>
    </r>
    <r>
      <rPr>
        <b/>
        <sz val="12"/>
        <rFont val="Times New Roman"/>
        <charset val="0"/>
      </rPr>
      <t xml:space="preserve">                          </t>
    </r>
    <r>
      <rPr>
        <b/>
        <sz val="12"/>
        <rFont val="宋体"/>
        <charset val="134"/>
      </rPr>
      <t>入</t>
    </r>
  </si>
  <si>
    <t>支                          出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</si>
  <si>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</si>
  <si>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年完成数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</si>
  <si>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年预算数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</si>
  <si>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年调整预算数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</si>
  <si>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年调整预算比上年决算数增减（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</si>
  <si>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年调整预算为当年预算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</si>
  <si>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宋体"/>
        <charset val="134"/>
      </rPr>
      <t>目</t>
    </r>
  </si>
  <si>
    <r>
      <rPr>
        <b/>
        <sz val="12"/>
        <rFont val="仿宋_GB2312"/>
        <charset val="134"/>
      </rPr>
      <t>国有土地收益基金收入</t>
    </r>
  </si>
  <si>
    <r>
      <rPr>
        <b/>
        <sz val="12"/>
        <rFont val="宋体"/>
        <charset val="134"/>
      </rPr>
      <t>一、文化体育与传媒支出</t>
    </r>
  </si>
  <si>
    <r>
      <rPr>
        <b/>
        <sz val="12"/>
        <rFont val="仿宋_GB2312"/>
        <charset val="134"/>
      </rPr>
      <t>农业土地开发资金收入</t>
    </r>
  </si>
  <si>
    <r>
      <rPr>
        <b/>
        <sz val="12"/>
        <rFont val="宋体"/>
        <charset val="134"/>
      </rPr>
      <t>三、城乡社区支出</t>
    </r>
  </si>
  <si>
    <r>
      <rPr>
        <b/>
        <sz val="12"/>
        <rFont val="宋体"/>
        <charset val="134"/>
      </rPr>
      <t>国有土地使用权出让收入安排的支出</t>
    </r>
  </si>
  <si>
    <r>
      <rPr>
        <sz val="12"/>
        <rFont val="宋体"/>
        <charset val="134"/>
      </rPr>
      <t>征地和拆迁补偿支出</t>
    </r>
  </si>
  <si>
    <r>
      <rPr>
        <sz val="12"/>
        <rFont val="宋体"/>
        <charset val="134"/>
      </rPr>
      <t>土地开发支出</t>
    </r>
  </si>
  <si>
    <r>
      <rPr>
        <sz val="12"/>
        <rFont val="宋体"/>
        <charset val="134"/>
      </rPr>
      <t>城市建设支出</t>
    </r>
  </si>
  <si>
    <r>
      <rPr>
        <sz val="12"/>
        <rFont val="宋体"/>
        <charset val="134"/>
      </rPr>
      <t>农村基础设施建设支出</t>
    </r>
  </si>
  <si>
    <r>
      <rPr>
        <b/>
        <sz val="12"/>
        <rFont val="仿宋_GB2312"/>
        <charset val="134"/>
      </rPr>
      <t>八、国有土地使用权出让收入</t>
    </r>
  </si>
  <si>
    <r>
      <rPr>
        <sz val="12"/>
        <rFont val="宋体"/>
        <charset val="134"/>
      </rPr>
      <t>补助被征地农民支出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</si>
  <si>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土地出让价款收入</t>
    </r>
  </si>
  <si>
    <r>
      <rPr>
        <sz val="12"/>
        <rFont val="宋体"/>
        <charset val="134"/>
      </rPr>
      <t>农业农村生态环境支出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</si>
  <si>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补缴的土地价款</t>
    </r>
  </si>
  <si>
    <r>
      <rPr>
        <sz val="12"/>
        <rFont val="宋体"/>
        <charset val="134"/>
      </rPr>
      <t>其他国有土地使用权出让收入安排的支出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</si>
  <si>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划拨土地收入</t>
    </r>
  </si>
  <si>
    <r>
      <rPr>
        <b/>
        <sz val="12"/>
        <rFont val="宋体"/>
        <charset val="134"/>
      </rPr>
      <t>国有土地收益基金安排支出</t>
    </r>
  </si>
  <si>
    <r>
      <rPr>
        <sz val="12"/>
        <rFont val="仿宋_GB2312"/>
        <charset val="134"/>
      </rPr>
      <t>缴纳新增建设用地土地有偿使用费</t>
    </r>
  </si>
  <si>
    <r>
      <rPr>
        <b/>
        <sz val="12"/>
        <rFont val="宋体"/>
        <charset val="134"/>
      </rPr>
      <t>国有土地使用权出让收入对应专项债务收入安排的支出</t>
    </r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</si>
  <si>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其他土地出让收入</t>
    </r>
  </si>
  <si>
    <r>
      <rPr>
        <b/>
        <sz val="12"/>
        <rFont val="宋体"/>
        <charset val="134"/>
      </rPr>
      <t>农业土地开发资金安排的支出</t>
    </r>
  </si>
  <si>
    <r>
      <rPr>
        <b/>
        <sz val="12"/>
        <rFont val="仿宋_GB2312"/>
        <charset val="134"/>
      </rPr>
      <t>城市基础设施配套费收入</t>
    </r>
  </si>
  <si>
    <r>
      <rPr>
        <b/>
        <sz val="12"/>
        <rFont val="宋体"/>
        <charset val="134"/>
      </rPr>
      <t>城市基础设施配套费安排的支出</t>
    </r>
  </si>
  <si>
    <r>
      <rPr>
        <b/>
        <sz val="12"/>
        <rFont val="仿宋_GB2312"/>
        <charset val="134"/>
      </rPr>
      <t>污水处理费收入</t>
    </r>
  </si>
  <si>
    <r>
      <rPr>
        <b/>
        <sz val="12"/>
        <rFont val="宋体"/>
        <charset val="134"/>
      </rPr>
      <t>污水处理费安排的支出</t>
    </r>
  </si>
  <si>
    <r>
      <rPr>
        <b/>
        <sz val="12"/>
        <rFont val="仿宋_GB2312"/>
        <charset val="134"/>
      </rPr>
      <t>其他政府性基金收入</t>
    </r>
  </si>
  <si>
    <r>
      <rPr>
        <b/>
        <sz val="12"/>
        <rFont val="宋体"/>
        <charset val="134"/>
      </rPr>
      <t>四、农林水支出</t>
    </r>
  </si>
  <si>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仿宋_GB2312"/>
        <charset val="134"/>
      </rPr>
      <t>其他政府性基金专项债务对应项目专项收入</t>
    </r>
    <r>
      <rPr>
        <b/>
        <sz val="12"/>
        <color indexed="8"/>
        <rFont val="Times New Roman"/>
        <charset val="134"/>
      </rPr>
      <t xml:space="preserve">  </t>
    </r>
  </si>
  <si>
    <r>
      <rPr>
        <sz val="12"/>
        <rFont val="宋体"/>
        <charset val="134"/>
      </rPr>
      <t>大中型水库库区基金安排的支出</t>
    </r>
  </si>
  <si>
    <r>
      <rPr>
        <sz val="12"/>
        <rFont val="宋体"/>
        <charset val="134"/>
      </rPr>
      <t>国家重大水利工程建设基金安排的支出</t>
    </r>
  </si>
  <si>
    <r>
      <rPr>
        <sz val="12"/>
        <rFont val="宋体"/>
        <charset val="134"/>
      </rPr>
      <t>大中型水库移民后期扶持基金支出</t>
    </r>
  </si>
  <si>
    <r>
      <rPr>
        <sz val="12"/>
        <rFont val="宋体"/>
        <charset val="134"/>
      </rPr>
      <t>小型水库移民扶助基金安排的支出</t>
    </r>
  </si>
  <si>
    <r>
      <rPr>
        <b/>
        <sz val="12"/>
        <rFont val="宋体"/>
        <charset val="134"/>
      </rPr>
      <t>五、其他支出</t>
    </r>
  </si>
  <si>
    <r>
      <rPr>
        <sz val="12"/>
        <rFont val="宋体"/>
        <charset val="134"/>
      </rPr>
      <t>其他地方自行试点项目收益专项债券收入安排的支出</t>
    </r>
  </si>
  <si>
    <r>
      <rPr>
        <sz val="12"/>
        <rFont val="宋体"/>
        <charset val="134"/>
      </rPr>
      <t>彩票公益金安排的支出</t>
    </r>
  </si>
  <si>
    <r>
      <rPr>
        <b/>
        <sz val="12"/>
        <rFont val="宋体"/>
        <charset val="134"/>
      </rPr>
      <t>六、债务付息支出</t>
    </r>
  </si>
  <si>
    <r>
      <rPr>
        <b/>
        <sz val="12"/>
        <rFont val="宋体"/>
        <charset val="134"/>
      </rPr>
      <t>七、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债务发行费用支出</t>
    </r>
  </si>
  <si>
    <r>
      <rPr>
        <b/>
        <sz val="12"/>
        <rFont val="宋体"/>
        <charset val="134"/>
      </rPr>
      <t>支出合计</t>
    </r>
  </si>
  <si>
    <r>
      <rPr>
        <b/>
        <sz val="12"/>
        <rFont val="仿宋_GB2312"/>
        <charset val="134"/>
      </rPr>
      <t>收入合计</t>
    </r>
  </si>
  <si>
    <r>
      <rPr>
        <b/>
        <sz val="12"/>
        <rFont val="仿宋_GB2312"/>
        <charset val="134"/>
      </rPr>
      <t>转移性收入</t>
    </r>
  </si>
  <si>
    <r>
      <rPr>
        <b/>
        <sz val="12"/>
        <rFont val="仿宋_GB2312"/>
        <charset val="134"/>
      </rPr>
      <t>政府性基金转移收入</t>
    </r>
  </si>
  <si>
    <r>
      <rPr>
        <b/>
        <sz val="12"/>
        <rFont val="仿宋_GB2312"/>
        <charset val="134"/>
      </rPr>
      <t>政府性基金补助收入</t>
    </r>
  </si>
  <si>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终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余</t>
    </r>
  </si>
  <si>
    <r>
      <rPr>
        <b/>
        <sz val="12"/>
        <rFont val="仿宋_GB2312"/>
        <charset val="134"/>
      </rPr>
      <t>政府性基金上解收入</t>
    </r>
  </si>
  <si>
    <r>
      <rPr>
        <b/>
        <sz val="12"/>
        <rFont val="宋体"/>
        <charset val="134"/>
      </rPr>
      <t>调出资金</t>
    </r>
  </si>
  <si>
    <r>
      <rPr>
        <b/>
        <sz val="12"/>
        <rFont val="仿宋_GB2312"/>
        <charset val="134"/>
      </rPr>
      <t>地方政府专项债务转贷收入</t>
    </r>
  </si>
  <si>
    <r>
      <rPr>
        <b/>
        <sz val="12"/>
        <rFont val="仿宋_GB2312"/>
        <charset val="134"/>
      </rPr>
      <t>上年结余收入</t>
    </r>
  </si>
  <si>
    <r>
      <rPr>
        <b/>
        <sz val="12"/>
        <rFont val="宋体"/>
        <charset val="134"/>
      </rPr>
      <t>结转下年</t>
    </r>
  </si>
  <si>
    <r>
      <rPr>
        <b/>
        <sz val="12"/>
        <rFont val="仿宋_GB2312"/>
        <charset val="134"/>
      </rPr>
      <t>收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入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总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计</t>
    </r>
  </si>
  <si>
    <t>附件4</t>
  </si>
  <si>
    <r>
      <rPr>
        <sz val="20"/>
        <color rgb="FF000000"/>
        <rFont val="方正小标宋简体"/>
        <charset val="134"/>
      </rPr>
      <t>融安县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年社会保险基金预算调整表</t>
    </r>
  </si>
  <si>
    <t xml:space="preserve">                单位：万元</t>
  </si>
  <si>
    <t>项目</t>
  </si>
  <si>
    <t>2023年完成数</t>
  </si>
  <si>
    <t>2024年预算数</t>
  </si>
  <si>
    <r>
      <rPr>
        <b/>
        <sz val="12"/>
        <rFont val="宋体"/>
        <charset val="134"/>
      </rPr>
      <t>2024年</t>
    </r>
    <r>
      <rPr>
        <b/>
        <sz val="12"/>
        <rFont val="Times New Roman"/>
        <charset val="134"/>
      </rPr>
      <t>1-10</t>
    </r>
    <r>
      <rPr>
        <b/>
        <sz val="12"/>
        <rFont val="宋体"/>
        <charset val="134"/>
      </rPr>
      <t>月执行数</t>
    </r>
  </si>
  <si>
    <t>2024年调整预算数</t>
  </si>
  <si>
    <t>比年初预算增减金额</t>
  </si>
  <si>
    <r>
      <rPr>
        <b/>
        <sz val="12"/>
        <rFont val="宋体"/>
        <charset val="134"/>
      </rPr>
      <t>比年初预算增减（</t>
    </r>
    <r>
      <rPr>
        <b/>
        <sz val="12"/>
        <rFont val="Times New Roman"/>
        <charset val="0"/>
      </rPr>
      <t>%</t>
    </r>
    <r>
      <rPr>
        <b/>
        <sz val="12"/>
        <rFont val="宋体"/>
        <charset val="134"/>
      </rPr>
      <t>）</t>
    </r>
  </si>
  <si>
    <t>合计</t>
  </si>
  <si>
    <t>城乡居民基本养老保险基金</t>
  </si>
  <si>
    <t>机关事业单位基本养老保险基金</t>
  </si>
  <si>
    <r>
      <rPr>
        <b/>
        <sz val="12"/>
        <rFont val="Times New Roman"/>
        <charset val="0"/>
      </rPr>
      <t xml:space="preserve">  2</t>
    </r>
    <r>
      <rPr>
        <b/>
        <sz val="12"/>
        <rFont val="宋体"/>
        <charset val="134"/>
      </rPr>
      <t>、营业税</t>
    </r>
  </si>
  <si>
    <r>
      <rPr>
        <b/>
        <sz val="12"/>
        <rFont val="Times New Roman"/>
        <charset val="0"/>
      </rPr>
      <t xml:space="preserve">  3</t>
    </r>
    <r>
      <rPr>
        <b/>
        <sz val="12"/>
        <rFont val="宋体"/>
        <charset val="134"/>
      </rPr>
      <t>、企业所得税</t>
    </r>
  </si>
  <si>
    <r>
      <rPr>
        <b/>
        <sz val="12"/>
        <rFont val="Times New Roman"/>
        <charset val="0"/>
      </rPr>
      <t xml:space="preserve">  4</t>
    </r>
    <r>
      <rPr>
        <b/>
        <sz val="12"/>
        <rFont val="宋体"/>
        <charset val="134"/>
      </rPr>
      <t>、个人所得税</t>
    </r>
  </si>
  <si>
    <r>
      <rPr>
        <b/>
        <sz val="12"/>
        <rFont val="Times New Roman"/>
        <charset val="0"/>
      </rPr>
      <t xml:space="preserve">  5</t>
    </r>
    <r>
      <rPr>
        <b/>
        <sz val="12"/>
        <rFont val="宋体"/>
        <charset val="134"/>
      </rPr>
      <t>、城市维护建设税</t>
    </r>
  </si>
  <si>
    <r>
      <rPr>
        <b/>
        <sz val="12"/>
        <rFont val="Times New Roman"/>
        <charset val="0"/>
      </rPr>
      <t xml:space="preserve">  6</t>
    </r>
    <r>
      <rPr>
        <b/>
        <sz val="12"/>
        <rFont val="宋体"/>
        <charset val="134"/>
      </rPr>
      <t>、教育费附加收入</t>
    </r>
  </si>
  <si>
    <t>一、收入</t>
  </si>
  <si>
    <r>
      <rPr>
        <sz val="12"/>
        <color indexed="8"/>
        <rFont val="Times New Roman"/>
        <charset val="0"/>
      </rPr>
      <t xml:space="preserve">    </t>
    </r>
    <r>
      <rPr>
        <sz val="12"/>
        <color indexed="8"/>
        <rFont val="宋体"/>
        <charset val="134"/>
      </rPr>
      <t>其中：</t>
    </r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宋体"/>
        <charset val="134"/>
      </rPr>
      <t>1.保险费收入</t>
    </r>
  </si>
  <si>
    <r>
      <rPr>
        <sz val="12"/>
        <color indexed="8"/>
        <rFont val="Times New Roman"/>
        <charset val="0"/>
      </rPr>
      <t xml:space="preserve">               </t>
    </r>
    <r>
      <rPr>
        <sz val="12"/>
        <color indexed="8"/>
        <rFont val="宋体"/>
        <charset val="134"/>
      </rPr>
      <t xml:space="preserve"> 2.集体补助收入</t>
    </r>
  </si>
  <si>
    <r>
      <rPr>
        <sz val="12"/>
        <color indexed="8"/>
        <rFont val="Times New Roman"/>
        <charset val="0"/>
      </rPr>
      <t xml:space="preserve">             </t>
    </r>
    <r>
      <rPr>
        <sz val="12"/>
        <color indexed="8"/>
        <rFont val="宋体"/>
        <charset val="134"/>
      </rPr>
      <t xml:space="preserve">  3.利息收入</t>
    </r>
  </si>
  <si>
    <r>
      <rPr>
        <sz val="12"/>
        <color indexed="8"/>
        <rFont val="Times New Roman"/>
        <charset val="0"/>
      </rPr>
      <t xml:space="preserve">               </t>
    </r>
    <r>
      <rPr>
        <sz val="12"/>
        <color indexed="8"/>
        <rFont val="宋体"/>
        <charset val="134"/>
      </rPr>
      <t xml:space="preserve"> 4.财政补贴收入</t>
    </r>
  </si>
  <si>
    <r>
      <rPr>
        <sz val="12"/>
        <color indexed="8"/>
        <rFont val="Times New Roman"/>
        <charset val="0"/>
      </rPr>
      <t xml:space="preserve">         </t>
    </r>
    <r>
      <rPr>
        <sz val="12"/>
        <color indexed="8"/>
        <rFont val="宋体"/>
        <charset val="134"/>
      </rPr>
      <t xml:space="preserve"> 5.委托投资收益</t>
    </r>
  </si>
  <si>
    <r>
      <rPr>
        <sz val="12"/>
        <color indexed="8"/>
        <rFont val="Times New Roman"/>
        <charset val="0"/>
      </rPr>
      <t xml:space="preserve">               </t>
    </r>
    <r>
      <rPr>
        <sz val="12"/>
        <color indexed="8"/>
        <rFont val="宋体"/>
        <charset val="134"/>
      </rPr>
      <t xml:space="preserve"> 6.转移收入</t>
    </r>
  </si>
  <si>
    <r>
      <rPr>
        <sz val="12"/>
        <color indexed="8"/>
        <rFont val="Times New Roman"/>
        <charset val="0"/>
      </rPr>
      <t xml:space="preserve">               </t>
    </r>
    <r>
      <rPr>
        <sz val="12"/>
        <color indexed="8"/>
        <rFont val="宋体"/>
        <charset val="134"/>
      </rPr>
      <t xml:space="preserve"> 7.其他收入</t>
    </r>
  </si>
  <si>
    <t>二、支出</t>
  </si>
  <si>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宋体"/>
        <charset val="134"/>
      </rPr>
      <t>其中：1.社会保险待遇支出</t>
    </r>
  </si>
  <si>
    <r>
      <rPr>
        <sz val="12"/>
        <rFont val="宋体"/>
        <charset val="134"/>
      </rPr>
      <t xml:space="preserve">       2.</t>
    </r>
    <r>
      <rPr>
        <sz val="12"/>
        <color indexed="8"/>
        <rFont val="宋体"/>
        <charset val="134"/>
      </rPr>
      <t>丧葬抚恤补助支出</t>
    </r>
  </si>
  <si>
    <r>
      <rPr>
        <sz val="12"/>
        <rFont val="宋体"/>
        <charset val="134"/>
      </rPr>
      <t xml:space="preserve">      3.</t>
    </r>
    <r>
      <rPr>
        <sz val="12"/>
        <color indexed="8"/>
        <rFont val="宋体"/>
        <charset val="134"/>
      </rPr>
      <t>其他支出</t>
    </r>
  </si>
  <si>
    <r>
      <rPr>
        <sz val="12"/>
        <rFont val="宋体"/>
        <charset val="134"/>
      </rPr>
      <t xml:space="preserve">      4.</t>
    </r>
    <r>
      <rPr>
        <sz val="12"/>
        <color indexed="8"/>
        <rFont val="宋体"/>
        <charset val="134"/>
      </rPr>
      <t>转移支出</t>
    </r>
  </si>
  <si>
    <t>三、上年结余</t>
  </si>
  <si>
    <t>四、本年收支结余</t>
  </si>
  <si>
    <t>五、年末滚存结余</t>
  </si>
  <si>
    <r>
      <rPr>
        <b/>
        <sz val="14"/>
        <rFont val="宋体"/>
        <charset val="134"/>
      </rPr>
      <t>附件</t>
    </r>
    <r>
      <rPr>
        <b/>
        <sz val="14"/>
        <rFont val="Times New Roman"/>
        <charset val="134"/>
      </rPr>
      <t>5</t>
    </r>
  </si>
  <si>
    <r>
      <rPr>
        <sz val="20"/>
        <color rgb="FF000000"/>
        <rFont val="方正小标宋简体"/>
        <charset val="134"/>
      </rPr>
      <t xml:space="preserve"> 融安县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年国有资本经营预算收支调整表</t>
    </r>
  </si>
  <si>
    <t xml:space="preserve">              单位：万元</t>
  </si>
  <si>
    <r>
      <rPr>
        <b/>
        <sz val="12"/>
        <rFont val="宋体"/>
        <charset val="134"/>
      </rPr>
      <t>收</t>
    </r>
    <r>
      <rPr>
        <b/>
        <sz val="12"/>
        <rFont val="Times New Roman"/>
        <charset val="0"/>
      </rPr>
      <t xml:space="preserve">          </t>
    </r>
    <r>
      <rPr>
        <b/>
        <sz val="12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</si>
  <si>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2"/>
        <rFont val="Times New Roman"/>
        <charset val="0"/>
      </rPr>
      <t xml:space="preserve">          </t>
    </r>
    <r>
      <rPr>
        <b/>
        <sz val="12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</si>
  <si>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    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</si>
  <si>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年预算调整数</t>
    </r>
  </si>
  <si>
    <r>
      <rPr>
        <b/>
        <sz val="12"/>
        <rFont val="宋体"/>
        <charset val="134"/>
      </rPr>
      <t>比上年增减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</si>
  <si>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比年初预算增减金额</t>
    </r>
  </si>
  <si>
    <r>
      <rPr>
        <b/>
        <sz val="12"/>
        <rFont val="宋体"/>
        <charset val="134"/>
      </rPr>
      <t>比年初预算增减（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</si>
  <si>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sz val="12"/>
        <rFont val="宋体"/>
        <charset val="134"/>
      </rPr>
      <t>一、利润收入</t>
    </r>
  </si>
  <si>
    <r>
      <rPr>
        <sz val="12"/>
        <rFont val="宋体"/>
        <charset val="134"/>
      </rPr>
      <t>一、三供一业补助支出</t>
    </r>
  </si>
  <si>
    <r>
      <rPr>
        <sz val="12"/>
        <rFont val="宋体"/>
        <charset val="134"/>
      </rPr>
      <t>二、股利、股息收入</t>
    </r>
  </si>
  <si>
    <r>
      <rPr>
        <sz val="12"/>
        <rFont val="宋体"/>
        <charset val="134"/>
      </rPr>
      <t>二、国有企业资本金注入</t>
    </r>
  </si>
  <si>
    <r>
      <rPr>
        <sz val="12"/>
        <rFont val="宋体"/>
        <charset val="134"/>
      </rPr>
      <t>三、产权转让收入</t>
    </r>
  </si>
  <si>
    <r>
      <rPr>
        <sz val="12"/>
        <rFont val="宋体"/>
        <charset val="134"/>
      </rPr>
      <t>三、国有企业政策性补贴</t>
    </r>
  </si>
  <si>
    <r>
      <rPr>
        <sz val="12"/>
        <rFont val="宋体"/>
        <charset val="134"/>
      </rPr>
      <t>四、清算收入</t>
    </r>
  </si>
  <si>
    <r>
      <rPr>
        <sz val="12"/>
        <rFont val="宋体"/>
        <charset val="134"/>
      </rPr>
      <t>四、金融国有资本经营预算支出</t>
    </r>
  </si>
  <si>
    <r>
      <rPr>
        <sz val="12"/>
        <rFont val="宋体"/>
        <charset val="134"/>
      </rPr>
      <t>五、国有资本经营预算转移支付收入</t>
    </r>
  </si>
  <si>
    <r>
      <rPr>
        <sz val="12"/>
        <rFont val="宋体"/>
        <charset val="134"/>
      </rPr>
      <t>五、调出资金</t>
    </r>
  </si>
  <si>
    <r>
      <rPr>
        <sz val="12"/>
        <rFont val="宋体"/>
        <charset val="134"/>
      </rPr>
      <t>六、其他国有资本经营预算收入</t>
    </r>
  </si>
  <si>
    <r>
      <rPr>
        <sz val="12"/>
        <rFont val="宋体"/>
        <charset val="134"/>
      </rPr>
      <t>六、国有企业退休人员社会化管理补助支出</t>
    </r>
  </si>
  <si>
    <r>
      <rPr>
        <sz val="12"/>
        <rFont val="宋体"/>
        <charset val="134"/>
      </rPr>
      <t>七、其他国有资本经营预算支出</t>
    </r>
  </si>
  <si>
    <r>
      <rPr>
        <sz val="12"/>
        <rFont val="宋体"/>
        <charset val="134"/>
      </rPr>
      <t>本年收入合计</t>
    </r>
  </si>
  <si>
    <r>
      <rPr>
        <sz val="12"/>
        <rFont val="宋体"/>
        <charset val="134"/>
      </rPr>
      <t>本年支出合计</t>
    </r>
  </si>
  <si>
    <r>
      <rPr>
        <sz val="12"/>
        <rFont val="宋体"/>
        <charset val="134"/>
      </rPr>
      <t>上年结转</t>
    </r>
  </si>
  <si>
    <r>
      <rPr>
        <sz val="12"/>
        <rFont val="宋体"/>
        <charset val="134"/>
      </rPr>
      <t>结转下年</t>
    </r>
  </si>
  <si>
    <r>
      <rPr>
        <sz val="12"/>
        <rFont val="宋体"/>
        <charset val="134"/>
      </rPr>
      <t>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总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</si>
  <si>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支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出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总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计</t>
    </r>
  </si>
  <si>
    <r>
      <rPr>
        <b/>
        <sz val="14"/>
        <color rgb="FF000000"/>
        <rFont val="宋体"/>
        <charset val="134"/>
      </rPr>
      <t>附件</t>
    </r>
    <r>
      <rPr>
        <b/>
        <sz val="14"/>
        <color rgb="FF000000"/>
        <rFont val="Times New Roman"/>
        <charset val="134"/>
      </rPr>
      <t>6</t>
    </r>
  </si>
  <si>
    <r>
      <rPr>
        <sz val="20"/>
        <color rgb="FF000000"/>
        <rFont val="方正小标宋简体"/>
        <charset val="134"/>
      </rPr>
      <t>融安县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年债务限额和余额情况表</t>
    </r>
  </si>
  <si>
    <t>融安县财政局</t>
  </si>
  <si>
    <t>单位：万元</t>
  </si>
  <si>
    <t>项目名称</t>
  </si>
  <si>
    <t>年初债务余额</t>
  </si>
  <si>
    <r>
      <rPr>
        <sz val="12"/>
        <color indexed="8"/>
        <rFont val="Times New Roman"/>
        <charset val="134"/>
      </rPr>
      <t>2024</t>
    </r>
    <r>
      <rPr>
        <sz val="12"/>
        <color indexed="8"/>
        <rFont val="黑体"/>
        <charset val="134"/>
      </rPr>
      <t>年末债务余额（截至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黑体"/>
        <charset val="134"/>
      </rPr>
      <t>月末）</t>
    </r>
  </si>
  <si>
    <t>一般债务</t>
  </si>
  <si>
    <t>专项债务</t>
  </si>
  <si>
    <r>
      <rPr>
        <b/>
        <sz val="14"/>
        <color rgb="FF000000"/>
        <rFont val="宋体"/>
        <charset val="134"/>
      </rPr>
      <t>附件</t>
    </r>
    <r>
      <rPr>
        <b/>
        <sz val="14"/>
        <color rgb="FF000000"/>
        <rFont val="Times New Roman"/>
        <charset val="134"/>
      </rPr>
      <t>7</t>
    </r>
  </si>
  <si>
    <r>
      <rPr>
        <sz val="20"/>
        <color rgb="FF000000"/>
        <rFont val="方正小标宋简体"/>
        <charset val="134"/>
      </rPr>
      <t>融安县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年政府新增债券资金安排情况表</t>
    </r>
  </si>
  <si>
    <r>
      <rPr>
        <sz val="12"/>
        <color indexed="8"/>
        <rFont val="宋体"/>
        <charset val="134"/>
      </rPr>
      <t>融安县财政局</t>
    </r>
  </si>
  <si>
    <r>
      <rPr>
        <sz val="11"/>
        <color indexed="8"/>
        <rFont val="Times New Roman"/>
        <charset val="134"/>
      </rPr>
      <t xml:space="preserve">                             </t>
    </r>
    <r>
      <rPr>
        <sz val="11"/>
        <color indexed="8"/>
        <rFont val="宋体"/>
        <charset val="134"/>
      </rPr>
      <t>单位：万元</t>
    </r>
  </si>
  <si>
    <r>
      <rPr>
        <b/>
        <sz val="12"/>
        <color indexed="8"/>
        <rFont val="宋体"/>
        <charset val="134"/>
      </rPr>
      <t>项目</t>
    </r>
  </si>
  <si>
    <r>
      <rPr>
        <b/>
        <sz val="12"/>
        <color indexed="8"/>
        <rFont val="宋体"/>
        <charset val="134"/>
      </rPr>
      <t>地方自行安排项目金额</t>
    </r>
  </si>
  <si>
    <r>
      <rPr>
        <sz val="12"/>
        <color indexed="8"/>
        <rFont val="黑体"/>
        <charset val="134"/>
      </rPr>
      <t>支出功能分类科目</t>
    </r>
  </si>
  <si>
    <r>
      <rPr>
        <sz val="12"/>
        <color indexed="8"/>
        <rFont val="宋体"/>
        <charset val="134"/>
      </rPr>
      <t>合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计</t>
    </r>
  </si>
  <si>
    <r>
      <rPr>
        <b/>
        <sz val="12"/>
        <rFont val="宋体"/>
        <charset val="134"/>
      </rPr>
      <t>一、教育（一般债券）</t>
    </r>
  </si>
  <si>
    <r>
      <rPr>
        <sz val="12"/>
        <color rgb="FF000000"/>
        <rFont val="仿宋_GB2312"/>
        <charset val="134"/>
      </rPr>
      <t>融安县农村公办学校校舍安全保障长效机制项目</t>
    </r>
  </si>
  <si>
    <r>
      <rPr>
        <b/>
        <sz val="12"/>
        <rFont val="宋体"/>
        <charset val="134"/>
      </rPr>
      <t>二、住房保障（一般债券）</t>
    </r>
  </si>
  <si>
    <r>
      <rPr>
        <sz val="12"/>
        <color rgb="FF000000"/>
        <rFont val="仿宋_GB2312"/>
        <charset val="134"/>
      </rPr>
      <t>融安县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年城镇老旧小区改造工程</t>
    </r>
  </si>
  <si>
    <r>
      <rPr>
        <b/>
        <sz val="12"/>
        <rFont val="宋体"/>
        <charset val="134"/>
      </rPr>
      <t>三、农林水（一般债券）</t>
    </r>
  </si>
  <si>
    <r>
      <rPr>
        <sz val="12"/>
        <color rgb="FF000000"/>
        <rFont val="仿宋_GB2312"/>
        <charset val="134"/>
      </rPr>
      <t>柳州市融安县乡镇集中式供水水源地保护工程（一期）</t>
    </r>
  </si>
  <si>
    <r>
      <rPr>
        <sz val="12"/>
        <color rgb="FF000000"/>
        <rFont val="仿宋_GB2312"/>
        <charset val="134"/>
      </rPr>
      <t>融安县群测群防体系建设、山洪灾害监测预警设施设备运行维护</t>
    </r>
  </si>
  <si>
    <r>
      <rPr>
        <sz val="12"/>
        <color rgb="FF000000"/>
        <rFont val="仿宋_GB2312"/>
        <charset val="134"/>
      </rPr>
      <t>融安县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年水土流失自然修复项目</t>
    </r>
  </si>
  <si>
    <r>
      <rPr>
        <sz val="12"/>
        <color rgb="FF000000"/>
        <rFont val="仿宋_GB2312"/>
        <charset val="134"/>
      </rPr>
      <t>融安县潭头乡新桂村新林河高阳屯段、新屋河新屋屯段生态清洁小流域水土保持工程</t>
    </r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</si>
  <si>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仿宋_GB2312"/>
        <charset val="134"/>
      </rPr>
      <t>年融安县高标准农田建设项目</t>
    </r>
  </si>
  <si>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年融安县高标准农田建设项目</t>
    </r>
  </si>
  <si>
    <r>
      <rPr>
        <sz val="12"/>
        <color rgb="FF000000"/>
        <rFont val="仿宋_GB2312"/>
        <charset val="134"/>
      </rPr>
      <t>融安县水利建设项目</t>
    </r>
  </si>
  <si>
    <r>
      <rPr>
        <b/>
        <sz val="12"/>
        <rFont val="宋体"/>
        <charset val="134"/>
      </rPr>
      <t>四、交通基础设施（一般债券）</t>
    </r>
  </si>
  <si>
    <r>
      <rPr>
        <sz val="12"/>
        <color rgb="FF000000"/>
        <rFont val="仿宋_GB2312"/>
        <charset val="134"/>
      </rPr>
      <t>养老保险经办机构服务能力建设</t>
    </r>
  </si>
  <si>
    <r>
      <rPr>
        <b/>
        <sz val="12"/>
        <rFont val="宋体"/>
        <charset val="134"/>
      </rPr>
      <t>五、偿还存量债务（专项债券）</t>
    </r>
  </si>
  <si>
    <r>
      <rPr>
        <sz val="12"/>
        <color rgb="FF000000"/>
        <rFont val="仿宋_GB2312"/>
        <charset val="134"/>
      </rPr>
      <t>解决拖欠企业欠款</t>
    </r>
  </si>
  <si>
    <r>
      <rPr>
        <sz val="12"/>
        <color rgb="FF000000"/>
        <rFont val="Times New Roman"/>
        <charset val="134"/>
      </rPr>
      <t>2121999</t>
    </r>
    <r>
      <rPr>
        <sz val="12"/>
        <color rgb="FF000000"/>
        <rFont val="仿宋_GB2312"/>
        <charset val="134"/>
      </rPr>
      <t>其他国有土地使用权出让收入对应专项债务收入安排的支出</t>
    </r>
  </si>
  <si>
    <r>
      <rPr>
        <sz val="12"/>
        <color rgb="FF000000"/>
        <rFont val="仿宋_GB2312"/>
        <charset val="134"/>
      </rPr>
      <t>融安县政府投资等项目</t>
    </r>
  </si>
  <si>
    <r>
      <rPr>
        <sz val="12"/>
        <color rgb="FF000000"/>
        <rFont val="Times New Roman"/>
        <charset val="134"/>
      </rPr>
      <t>2121903</t>
    </r>
    <r>
      <rPr>
        <sz val="12"/>
        <color rgb="FF000000"/>
        <rFont val="仿宋_GB2312"/>
        <charset val="134"/>
      </rPr>
      <t>城市建设支出</t>
    </r>
  </si>
  <si>
    <r>
      <rPr>
        <b/>
        <sz val="12"/>
        <rFont val="宋体"/>
        <charset val="134"/>
      </rPr>
      <t>六、再融资债券资金（一般债券）</t>
    </r>
  </si>
  <si>
    <r>
      <rPr>
        <sz val="12"/>
        <color indexed="8"/>
        <rFont val="Times New Roman"/>
        <charset val="134"/>
      </rPr>
      <t>2024</t>
    </r>
    <r>
      <rPr>
        <sz val="12"/>
        <color indexed="8"/>
        <rFont val="宋体"/>
        <charset val="134"/>
      </rPr>
      <t>年广西壮族自治区政府再融资一般债券（一期）</t>
    </r>
    <r>
      <rPr>
        <sz val="12"/>
        <color indexed="8"/>
        <rFont val="Times New Roman"/>
        <charset val="134"/>
      </rPr>
      <t>——2024</t>
    </r>
    <r>
      <rPr>
        <sz val="12"/>
        <color indexed="8"/>
        <rFont val="宋体"/>
        <charset val="134"/>
      </rPr>
      <t>年广西壮族自治区政府一般债券（二期）</t>
    </r>
  </si>
  <si>
    <t>-</t>
  </si>
  <si>
    <r>
      <rPr>
        <sz val="12"/>
        <color indexed="8"/>
        <rFont val="Times New Roman"/>
        <charset val="134"/>
      </rPr>
      <t>2024</t>
    </r>
    <r>
      <rPr>
        <sz val="12"/>
        <color indexed="8"/>
        <rFont val="宋体"/>
        <charset val="134"/>
      </rPr>
      <t>年广西壮族自治区政府再融资一般债券（二期）</t>
    </r>
    <r>
      <rPr>
        <sz val="12"/>
        <color indexed="8"/>
        <rFont val="Times New Roman"/>
        <charset val="134"/>
      </rPr>
      <t>——2024</t>
    </r>
    <r>
      <rPr>
        <sz val="12"/>
        <color indexed="8"/>
        <rFont val="宋体"/>
        <charset val="134"/>
      </rPr>
      <t>年广西壮族自治区政府一般债券（四期）</t>
    </r>
  </si>
  <si>
    <r>
      <rPr>
        <b/>
        <sz val="12"/>
        <rFont val="宋体"/>
        <charset val="134"/>
      </rPr>
      <t>七、再融资债券资金（专项债券）</t>
    </r>
  </si>
  <si>
    <r>
      <rPr>
        <sz val="12"/>
        <color indexed="8"/>
        <rFont val="Times New Roman"/>
        <charset val="134"/>
      </rPr>
      <t>2024</t>
    </r>
    <r>
      <rPr>
        <sz val="12"/>
        <color indexed="8"/>
        <rFont val="宋体"/>
        <charset val="134"/>
      </rPr>
      <t>年广西壮族自治区政府再融资专项债券（五期）</t>
    </r>
    <r>
      <rPr>
        <sz val="12"/>
        <color indexed="8"/>
        <rFont val="Times New Roman"/>
        <charset val="134"/>
      </rPr>
      <t>——2024</t>
    </r>
    <r>
      <rPr>
        <sz val="12"/>
        <color indexed="8"/>
        <rFont val="宋体"/>
        <charset val="134"/>
      </rPr>
      <t>年广西壮族自治区政府专项债券（十一期）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</si>
</sst>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2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&quot;$&quot;\ #,##0_-;[Red]&quot;$&quot;\ #,##0\-"/>
    <numFmt numFmtId="178" formatCode="0.0"/>
    <numFmt numFmtId="179" formatCode="\$#,##0.00;\(\$#,##0.00\)"/>
    <numFmt numFmtId="180" formatCode="_-* #,##0.00_$_-;\-* #,##0.00_$_-;_-* &quot;-&quot;??_$_-;_-@_-"/>
    <numFmt numFmtId="181" formatCode="_(&quot;$&quot;* #,##0.00_);_(&quot;$&quot;* \(#,##0.00\);_(&quot;$&quot;* &quot;-&quot;??_);_(@_)"/>
    <numFmt numFmtId="182" formatCode="#,##0.0_);\(#,##0.0\)"/>
    <numFmt numFmtId="183" formatCode="_-* #,##0.00&quot;$&quot;_-;\-* #,##0.00&quot;$&quot;_-;_-* &quot;-&quot;??&quot;$&quot;_-;_-@_-"/>
    <numFmt numFmtId="184" formatCode="_-* #,##0&quot;$&quot;_-;\-* #,##0&quot;$&quot;_-;_-* &quot;-&quot;&quot;$&quot;_-;_-@_-"/>
    <numFmt numFmtId="185" formatCode="_-&quot;$&quot;* #,##0_-;\-&quot;$&quot;* #,##0_-;_-&quot;$&quot;* &quot;-&quot;_-;_-@_-"/>
    <numFmt numFmtId="186" formatCode="&quot;$&quot;#,##0_);[Red]\(&quot;$&quot;#,##0\)"/>
    <numFmt numFmtId="187" formatCode="_-&quot;$&quot;\ * #,##0_-;_-&quot;$&quot;\ * #,##0\-;_-&quot;$&quot;\ * &quot;-&quot;_-;_-@_-"/>
    <numFmt numFmtId="188" formatCode="yy\.mm\.dd"/>
    <numFmt numFmtId="189" formatCode="&quot;$&quot;\ #,##0.00_-;[Red]&quot;$&quot;\ #,##0.00\-"/>
    <numFmt numFmtId="190" formatCode="_-* #,##0.00_-;\-* #,##0.00_-;_-* &quot;-&quot;??_-;_-@_-"/>
    <numFmt numFmtId="191" formatCode="#,##0;\(#,##0\)"/>
    <numFmt numFmtId="192" formatCode="\$#,##0;\(\$#,##0\)"/>
    <numFmt numFmtId="193" formatCode="&quot;$&quot;#,##0.00_);[Red]\(&quot;$&quot;#,##0.00\)"/>
    <numFmt numFmtId="194" formatCode="#\ ??/??"/>
    <numFmt numFmtId="195" formatCode="_-* #,##0_$_-;\-* #,##0_$_-;_-* &quot;-&quot;_$_-;_-@_-"/>
    <numFmt numFmtId="196" formatCode="#,##0;\-#,##0;&quot;-&quot;"/>
    <numFmt numFmtId="197" formatCode="_-&quot;$&quot;\ * #,##0.00_-;_-&quot;$&quot;\ * #,##0.00\-;_-&quot;$&quot;\ * &quot;-&quot;??_-;_-@_-"/>
    <numFmt numFmtId="198" formatCode="#,##0_ "/>
    <numFmt numFmtId="199" formatCode="#,##0.00_ "/>
    <numFmt numFmtId="200" formatCode="#,##0_);[Red]\(#,##0\)"/>
    <numFmt numFmtId="201" formatCode="0.00_ "/>
    <numFmt numFmtId="202" formatCode="_ * #,##0_ ;_ * \-#,##0_ ;_ * &quot;-&quot;??_ ;_ @_ "/>
    <numFmt numFmtId="203" formatCode="0_);[Red]\(0\)"/>
    <numFmt numFmtId="204" formatCode="yyyy&quot;年&quot;m&quot;月&quot;d&quot;日&quot;;@"/>
    <numFmt numFmtId="205" formatCode="#,##0.00_);[Red]\(#,##0.00\)"/>
  </numFmts>
  <fonts count="119">
    <font>
      <sz val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0"/>
    </font>
    <font>
      <sz val="12"/>
      <color rgb="FF000000"/>
      <name val="Times New Roman"/>
      <charset val="134"/>
    </font>
    <font>
      <sz val="12"/>
      <name val="Times New Roman"/>
      <charset val="134"/>
    </font>
    <font>
      <b/>
      <sz val="11"/>
      <color indexed="10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0"/>
      <name val="Times New Roman"/>
      <charset val="0"/>
    </font>
    <font>
      <b/>
      <sz val="14"/>
      <name val="Times New Roman"/>
      <charset val="0"/>
    </font>
    <font>
      <sz val="12"/>
      <name val="Times New Roman"/>
      <charset val="0"/>
    </font>
    <font>
      <sz val="10"/>
      <name val="Times New Roman"/>
      <charset val="0"/>
    </font>
    <font>
      <b/>
      <sz val="18"/>
      <name val="Times New Roman"/>
      <charset val="0"/>
    </font>
    <font>
      <b/>
      <sz val="14"/>
      <name val="宋体"/>
      <charset val="134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color indexed="10"/>
      <name val="Times New Roman"/>
      <charset val="0"/>
    </font>
    <font>
      <sz val="12"/>
      <color indexed="8"/>
      <name val="Times New Roman"/>
      <charset val="0"/>
    </font>
    <font>
      <sz val="11"/>
      <name val="Times New Roman"/>
      <charset val="0"/>
    </font>
    <font>
      <b/>
      <sz val="10"/>
      <name val="宋体"/>
      <charset val="134"/>
    </font>
    <font>
      <sz val="20"/>
      <name val="方正小标宋简体"/>
      <charset val="134"/>
    </font>
    <font>
      <b/>
      <sz val="14"/>
      <name val="Times New Roman"/>
      <charset val="134"/>
    </font>
    <font>
      <b/>
      <sz val="20"/>
      <name val="宋体"/>
      <charset val="134"/>
    </font>
    <font>
      <sz val="9"/>
      <name val="Times New Roman"/>
      <charset val="134"/>
    </font>
    <font>
      <sz val="9"/>
      <color indexed="10"/>
      <name val="Times New Roman"/>
      <charset val="134"/>
    </font>
    <font>
      <b/>
      <sz val="11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2"/>
      <color indexed="10"/>
      <name val="Times New Roman"/>
      <charset val="0"/>
    </font>
    <font>
      <sz val="20"/>
      <color indexed="8"/>
      <name val="Times New Roman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sz val="11"/>
      <color indexed="17"/>
      <name val="Tahoma"/>
      <charset val="134"/>
    </font>
    <font>
      <sz val="12"/>
      <color indexed="20"/>
      <name val="宋体"/>
      <charset val="134"/>
    </font>
    <font>
      <b/>
      <sz val="12"/>
      <color indexed="9"/>
      <name val="楷体_GB2312"/>
      <charset val="134"/>
    </font>
    <font>
      <b/>
      <sz val="12"/>
      <name val="Arial"/>
      <charset val="0"/>
    </font>
    <font>
      <sz val="12"/>
      <color indexed="17"/>
      <name val="楷体_GB2312"/>
      <charset val="134"/>
    </font>
    <font>
      <sz val="10"/>
      <name val="Arial"/>
      <charset val="0"/>
    </font>
    <font>
      <sz val="12"/>
      <color indexed="9"/>
      <name val="楷体_GB2312"/>
      <charset val="134"/>
    </font>
    <font>
      <sz val="10.5"/>
      <color indexed="20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name val="Courier"/>
      <charset val="0"/>
    </font>
    <font>
      <sz val="12"/>
      <color indexed="62"/>
      <name val="楷体_GB2312"/>
      <charset val="134"/>
    </font>
    <font>
      <sz val="10"/>
      <name val="Helv"/>
      <charset val="134"/>
    </font>
    <font>
      <sz val="8"/>
      <name val="Times New Roman"/>
      <charset val="0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0"/>
      <name val="MS Sans Serif"/>
      <charset val="0"/>
    </font>
    <font>
      <b/>
      <sz val="12"/>
      <color indexed="63"/>
      <name val="楷体_GB2312"/>
      <charset val="134"/>
    </font>
    <font>
      <b/>
      <sz val="11"/>
      <color indexed="56"/>
      <name val="楷体_GB2312"/>
      <charset val="134"/>
    </font>
    <font>
      <sz val="11"/>
      <color indexed="20"/>
      <name val="Tahoma"/>
      <charset val="134"/>
    </font>
    <font>
      <sz val="12"/>
      <name val="Helv"/>
      <charset val="134"/>
    </font>
    <font>
      <i/>
      <sz val="12"/>
      <color indexed="23"/>
      <name val="楷体_GB2312"/>
      <charset val="134"/>
    </font>
    <font>
      <sz val="8"/>
      <name val="Arial"/>
      <charset val="0"/>
    </font>
    <font>
      <sz val="7"/>
      <name val="Small Fonts"/>
      <charset val="0"/>
    </font>
    <font>
      <sz val="10"/>
      <name val="Geneva"/>
      <charset val="0"/>
    </font>
    <font>
      <sz val="12"/>
      <name val="Arial"/>
      <charset val="0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6"/>
      <name val="楷体_GB2312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sz val="12"/>
      <name val="官帕眉"/>
      <charset val="134"/>
    </font>
    <font>
      <b/>
      <sz val="10"/>
      <name val="Tms Rmn"/>
      <charset val="0"/>
    </font>
    <font>
      <sz val="10"/>
      <color indexed="8"/>
      <name val="MS Sans Serif"/>
      <charset val="0"/>
    </font>
    <font>
      <sz val="12"/>
      <color indexed="60"/>
      <name val="楷体_GB2312"/>
      <charset val="134"/>
    </font>
    <font>
      <b/>
      <sz val="18"/>
      <name val="Arial"/>
      <charset val="0"/>
    </font>
    <font>
      <u/>
      <sz val="12"/>
      <color indexed="12"/>
      <name val="宋体"/>
      <charset val="134"/>
    </font>
    <font>
      <b/>
      <sz val="13"/>
      <color indexed="56"/>
      <name val="楷体_GB2312"/>
      <charset val="134"/>
    </font>
    <font>
      <sz val="12"/>
      <color indexed="9"/>
      <name val="Helv"/>
      <charset val="134"/>
    </font>
    <font>
      <b/>
      <sz val="10"/>
      <name val="MS Sans Serif"/>
      <charset val="0"/>
    </font>
    <font>
      <b/>
      <sz val="9"/>
      <name val="Arial"/>
      <charset val="0"/>
    </font>
    <font>
      <b/>
      <sz val="14"/>
      <name val="楷体"/>
      <charset val="134"/>
    </font>
    <font>
      <sz val="12"/>
      <name val="바탕체"/>
      <charset val="134"/>
    </font>
    <font>
      <sz val="10"/>
      <color indexed="8"/>
      <name val="Arial"/>
      <charset val="0"/>
    </font>
    <font>
      <b/>
      <sz val="12"/>
      <color indexed="52"/>
      <name val="楷体_GB2312"/>
      <charset val="134"/>
    </font>
    <font>
      <sz val="12"/>
      <color rgb="FF000000"/>
      <name val="仿宋_GB2312"/>
      <charset val="134"/>
    </font>
    <font>
      <sz val="12"/>
      <color indexed="8"/>
      <name val="宋体"/>
      <charset val="0"/>
    </font>
    <font>
      <b/>
      <sz val="12"/>
      <name val="仿宋_GB2312"/>
      <charset val="134"/>
    </font>
    <font>
      <b/>
      <sz val="14"/>
      <color rgb="FF000000"/>
      <name val="Times New Roman"/>
      <charset val="134"/>
    </font>
    <font>
      <b/>
      <sz val="12"/>
      <name val="宋体"/>
      <charset val="0"/>
    </font>
    <font>
      <sz val="12"/>
      <color indexed="8"/>
      <name val="仿宋_GB2312"/>
      <charset val="134"/>
    </font>
    <font>
      <sz val="12"/>
      <name val="仿宋_GB2312"/>
      <charset val="134"/>
    </font>
    <font>
      <sz val="20"/>
      <color rgb="FF000000"/>
      <name val="Times New Roman"/>
      <charset val="134"/>
    </font>
    <font>
      <b/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37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5" fillId="7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5" fillId="0" borderId="0"/>
    <xf numFmtId="0" fontId="46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20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48" fillId="0" borderId="16" applyNumberFormat="0" applyFill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61" fillId="3" borderId="0" applyNumberFormat="0" applyBorder="0" applyAlignment="0" applyProtection="0"/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4" fillId="10" borderId="20" applyNumberForma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5" fillId="0" borderId="9">
      <alignment horizontal="left" vertical="center"/>
    </xf>
    <xf numFmtId="0" fontId="61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7" fillId="0" borderId="0">
      <protection locked="0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/>
    <xf numFmtId="0" fontId="6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177" fontId="67" fillId="0" borderId="0"/>
    <xf numFmtId="0" fontId="63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70" fillId="24" borderId="0" applyNumberFormat="0" applyBorder="0" applyAlignment="0" applyProtection="0"/>
    <xf numFmtId="0" fontId="21" fillId="0" borderId="0"/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71" fillId="20" borderId="0" applyNumberFormat="0" applyBorder="0" applyAlignment="0" applyProtection="0"/>
    <xf numFmtId="0" fontId="18" fillId="9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2" fillId="0" borderId="0"/>
    <xf numFmtId="0" fontId="59" fillId="20" borderId="0" applyNumberFormat="0" applyBorder="0" applyAlignment="0" applyProtection="0">
      <alignment vertical="center"/>
    </xf>
    <xf numFmtId="0" fontId="67" fillId="0" borderId="0"/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10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2" fillId="0" borderId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3" fillId="8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71" fillId="10" borderId="0" applyNumberFormat="0" applyBorder="0" applyAlignment="0" applyProtection="0"/>
    <xf numFmtId="0" fontId="59" fillId="2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4" fillId="0" borderId="0"/>
    <xf numFmtId="0" fontId="59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14" fontId="75" fillId="0" borderId="0">
      <alignment horizontal="center" wrapText="1"/>
      <protection locked="0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8" fillId="0" borderId="0"/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0"/>
    <xf numFmtId="0" fontId="57" fillId="5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178" fontId="3" fillId="0" borderId="1">
      <alignment vertical="center"/>
      <protection locked="0"/>
    </xf>
    <xf numFmtId="0" fontId="68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/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1" fontId="67" fillId="0" borderId="23" applyFill="0" applyProtection="0">
      <alignment horizont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21" fillId="0" borderId="0"/>
    <xf numFmtId="0" fontId="18" fillId="7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43" fontId="25" fillId="0" borderId="0" applyFont="0" applyFill="0" applyBorder="0" applyAlignment="0" applyProtection="0"/>
    <xf numFmtId="0" fontId="61" fillId="3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61" fillId="3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/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4" fillId="0" borderId="0"/>
    <xf numFmtId="0" fontId="78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71" fillId="13" borderId="0" applyNumberFormat="0" applyBorder="0" applyAlignment="0" applyProtection="0"/>
    <xf numFmtId="0" fontId="76" fillId="5" borderId="0" applyNumberFormat="0" applyBorder="0" applyAlignment="0" applyProtection="0"/>
    <xf numFmtId="1" fontId="3" fillId="0" borderId="1">
      <alignment vertical="center"/>
      <protection locked="0"/>
    </xf>
    <xf numFmtId="0" fontId="61" fillId="3" borderId="0" applyNumberFormat="0" applyBorder="0" applyAlignment="0" applyProtection="0"/>
    <xf numFmtId="0" fontId="80" fillId="0" borderId="0"/>
    <xf numFmtId="0" fontId="25" fillId="7" borderId="14" applyNumberFormat="0" applyFon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7" fillId="0" borderId="0"/>
    <xf numFmtId="0" fontId="59" fillId="1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25" fillId="7" borderId="14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80" fillId="0" borderId="0" applyNumberFormat="0" applyFont="0" applyFill="0" applyBorder="0" applyAlignment="0" applyProtection="0">
      <alignment horizontal="left"/>
    </xf>
    <xf numFmtId="0" fontId="66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1" fillId="13" borderId="0" applyNumberFormat="0" applyBorder="0" applyAlignment="0" applyProtection="0"/>
    <xf numFmtId="0" fontId="18" fillId="7" borderId="0" applyNumberFormat="0" applyBorder="0" applyAlignment="0" applyProtection="0"/>
    <xf numFmtId="3" fontId="2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9" borderId="19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179" fontId="22" fillId="0" borderId="0"/>
    <xf numFmtId="0" fontId="59" fillId="1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71" fillId="8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5" fillId="0" borderId="0"/>
    <xf numFmtId="0" fontId="71" fillId="9" borderId="0" applyNumberFormat="0" applyBorder="0" applyAlignment="0" applyProtection="0"/>
    <xf numFmtId="41" fontId="18" fillId="0" borderId="0" applyFon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7" fillId="0" borderId="0"/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4" fillId="0" borderId="0"/>
    <xf numFmtId="0" fontId="49" fillId="0" borderId="17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61" fillId="3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71" fillId="13" borderId="0" applyNumberFormat="0" applyBorder="0" applyAlignment="0" applyProtection="0"/>
    <xf numFmtId="0" fontId="68" fillId="20" borderId="0" applyNumberFormat="0" applyBorder="0" applyAlignment="0" applyProtection="0">
      <alignment vertical="center"/>
    </xf>
    <xf numFmtId="0" fontId="25" fillId="0" borderId="0"/>
    <xf numFmtId="0" fontId="62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71" fillId="13" borderId="0" applyNumberFormat="0" applyBorder="0" applyAlignment="0" applyProtection="0"/>
    <xf numFmtId="0" fontId="47" fillId="0" borderId="15" applyNumberFormat="0" applyFill="0" applyAlignment="0" applyProtection="0">
      <alignment vertical="center"/>
    </xf>
    <xf numFmtId="0" fontId="76" fillId="5" borderId="0" applyNumberFormat="0" applyBorder="0" applyAlignment="0" applyProtection="0"/>
    <xf numFmtId="0" fontId="18" fillId="7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5" fillId="0" borderId="0"/>
    <xf numFmtId="0" fontId="59" fillId="1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7" fillId="0" borderId="0"/>
    <xf numFmtId="0" fontId="59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82" fontId="84" fillId="25" borderId="0"/>
    <xf numFmtId="0" fontId="59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4" fillId="0" borderId="21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7" fillId="0" borderId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3" fontId="25" fillId="0" borderId="0" applyFont="0" applyFill="0" applyBorder="0" applyAlignment="0" applyProtection="0"/>
    <xf numFmtId="0" fontId="76" fillId="5" borderId="0" applyNumberFormat="0" applyBorder="0" applyAlignment="0" applyProtection="0"/>
    <xf numFmtId="43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84" fontId="25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0" borderId="0"/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5" fontId="67" fillId="0" borderId="0" applyFont="0" applyFill="0" applyBorder="0" applyAlignment="0" applyProtection="0"/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0" fillId="26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1" fillId="0" borderId="0"/>
    <xf numFmtId="0" fontId="18" fillId="9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186" fontId="25" fillId="0" borderId="0" applyFont="0" applyFill="0" applyBorder="0" applyAlignment="0" applyProtection="0"/>
    <xf numFmtId="0" fontId="1" fillId="2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6" fillId="5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0" fillId="0" borderId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3" fontId="80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10" fontId="86" fillId="7" borderId="1" applyBorder="0" applyAlignment="0" applyProtection="0"/>
    <xf numFmtId="37" fontId="87" fillId="0" borderId="0"/>
    <xf numFmtId="0" fontId="57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5" fillId="0" borderId="0"/>
    <xf numFmtId="0" fontId="68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87" fontId="25" fillId="0" borderId="0" applyFont="0" applyFill="0" applyBorder="0" applyAlignment="0" applyProtection="0"/>
    <xf numFmtId="0" fontId="25" fillId="7" borderId="14" applyNumberFormat="0" applyFont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1" fillId="9" borderId="19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21" fillId="0" borderId="0"/>
    <xf numFmtId="0" fontId="1" fillId="1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8" fillId="0" borderId="0"/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4" fillId="0" borderId="0"/>
    <xf numFmtId="0" fontId="25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71" fillId="20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5" fillId="0" borderId="0"/>
    <xf numFmtId="0" fontId="71" fillId="10" borderId="0" applyNumberFormat="0" applyBorder="0" applyAlignment="0" applyProtection="0"/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52" fillId="9" borderId="18" applyNumberFormat="0" applyAlignment="0" applyProtection="0">
      <alignment vertical="center"/>
    </xf>
    <xf numFmtId="0" fontId="71" fillId="27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88" fillId="0" borderId="0"/>
    <xf numFmtId="0" fontId="57" fillId="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1" fillId="0" borderId="0"/>
    <xf numFmtId="0" fontId="56" fillId="3" borderId="0" applyNumberFormat="0" applyBorder="0" applyAlignment="0" applyProtection="0">
      <alignment vertical="center"/>
    </xf>
    <xf numFmtId="0" fontId="70" fillId="26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89" fillId="0" borderId="24" applyProtection="0"/>
    <xf numFmtId="0" fontId="1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1" fillId="20" borderId="0" applyNumberFormat="0" applyBorder="0" applyAlignment="0" applyProtection="0"/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40" fontId="25" fillId="0" borderId="0" applyFont="0" applyFill="0" applyBorder="0" applyAlignment="0" applyProtection="0"/>
    <xf numFmtId="0" fontId="59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54" fillId="0" borderId="21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86" fillId="7" borderId="1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4" fillId="0" borderId="0">
      <protection locked="0"/>
    </xf>
    <xf numFmtId="0" fontId="53" fillId="10" borderId="20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8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71" fillId="13" borderId="0" applyNumberFormat="0" applyBorder="0" applyAlignment="0" applyProtection="0"/>
    <xf numFmtId="43" fontId="25" fillId="0" borderId="0" applyFont="0" applyFill="0" applyBorder="0" applyAlignment="0" applyProtection="0"/>
    <xf numFmtId="0" fontId="63" fillId="5" borderId="0" applyNumberFormat="0" applyBorder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18" fillId="4" borderId="0" applyNumberFormat="0" applyBorder="0" applyAlignment="0" applyProtection="0"/>
    <xf numFmtId="0" fontId="1" fillId="2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1" fillId="0" borderId="0"/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7" fillId="0" borderId="0"/>
    <xf numFmtId="0" fontId="67" fillId="0" borderId="3" applyNumberFormat="0" applyFill="0" applyProtection="0">
      <alignment horizontal="left"/>
    </xf>
    <xf numFmtId="0" fontId="4" fillId="0" borderId="0" applyNumberFormat="0" applyFill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21" fillId="0" borderId="0"/>
    <xf numFmtId="0" fontId="54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5" fillId="0" borderId="0"/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25" fillId="0" borderId="0"/>
    <xf numFmtId="0" fontId="68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93" fillId="0" borderId="23" applyNumberFormat="0" applyFill="0" applyProtection="0">
      <alignment horizontal="left"/>
    </xf>
    <xf numFmtId="0" fontId="21" fillId="0" borderId="0"/>
    <xf numFmtId="0" fontId="1" fillId="1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5" fillId="0" borderId="25" applyNumberFormat="0" applyAlignment="0" applyProtection="0">
      <alignment horizontal="left"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94" fillId="0" borderId="22" applyNumberFormat="0" applyFill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73" fillId="8" borderId="18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49" fontId="67" fillId="0" borderId="0" applyFont="0" applyFill="0" applyBorder="0" applyAlignment="0" applyProtection="0"/>
    <xf numFmtId="0" fontId="59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89" fillId="0" borderId="0" applyProtection="0"/>
    <xf numFmtId="0" fontId="59" fillId="19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71" fillId="27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4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96" fillId="0" borderId="0"/>
    <xf numFmtId="0" fontId="53" fillId="10" borderId="20" applyNumberFormat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4" fillId="0" borderId="0"/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88" fillId="0" borderId="0"/>
    <xf numFmtId="0" fontId="56" fillId="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1" fillId="13" borderId="0" applyNumberFormat="0" applyBorder="0" applyAlignment="0" applyProtection="0"/>
    <xf numFmtId="185" fontId="25" fillId="0" borderId="0" applyFont="0" applyFill="0" applyBorder="0" applyAlignment="0" applyProtection="0"/>
    <xf numFmtId="0" fontId="1" fillId="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97" fillId="29" borderId="12">
      <protection locked="0"/>
    </xf>
    <xf numFmtId="0" fontId="66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74" fillId="0" borderId="0"/>
    <xf numFmtId="0" fontId="1" fillId="13" borderId="0" applyNumberFormat="0" applyBorder="0" applyAlignment="0" applyProtection="0">
      <alignment vertical="center"/>
    </xf>
    <xf numFmtId="0" fontId="28" fillId="0" borderId="0"/>
    <xf numFmtId="0" fontId="61" fillId="3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71" fillId="9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187" fontId="25" fillId="0" borderId="0" applyFont="0" applyFill="0" applyBorder="0" applyAlignment="0" applyProtection="0"/>
    <xf numFmtId="0" fontId="59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7" fillId="0" borderId="0"/>
    <xf numFmtId="0" fontId="21" fillId="0" borderId="0"/>
    <xf numFmtId="0" fontId="18" fillId="8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59" fillId="21" borderId="0" applyNumberFormat="0" applyBorder="0" applyAlignment="0" applyProtection="0">
      <alignment vertical="center"/>
    </xf>
    <xf numFmtId="0" fontId="74" fillId="0" borderId="0"/>
    <xf numFmtId="0" fontId="59" fillId="19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71" fillId="20" borderId="0" applyNumberFormat="0" applyBorder="0" applyAlignment="0" applyProtection="0"/>
    <xf numFmtId="0" fontId="59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/>
    <xf numFmtId="188" fontId="67" fillId="0" borderId="23" applyFill="0" applyProtection="0">
      <alignment horizontal="right"/>
    </xf>
    <xf numFmtId="0" fontId="76" fillId="5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76" fillId="5" borderId="0" applyNumberFormat="0" applyBorder="0" applyAlignment="0" applyProtection="0"/>
    <xf numFmtId="0" fontId="1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7" fillId="0" borderId="0"/>
    <xf numFmtId="0" fontId="1" fillId="22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21" fillId="0" borderId="0"/>
    <xf numFmtId="0" fontId="71" fillId="9" borderId="0" applyNumberFormat="0" applyBorder="0" applyAlignment="0" applyProtection="0"/>
    <xf numFmtId="0" fontId="71" fillId="13" borderId="0" applyNumberFormat="0" applyBorder="0" applyAlignment="0" applyProtection="0"/>
    <xf numFmtId="0" fontId="71" fillId="27" borderId="0" applyNumberFormat="0" applyBorder="0" applyAlignment="0" applyProtection="0"/>
    <xf numFmtId="0" fontId="1" fillId="16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94" fillId="0" borderId="22" applyNumberFormat="0" applyFill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58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7" fillId="0" borderId="0"/>
    <xf numFmtId="0" fontId="59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8" fillId="0" borderId="0"/>
    <xf numFmtId="0" fontId="54" fillId="0" borderId="21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49" fontId="25" fillId="0" borderId="0" applyFont="0" applyFill="0" applyBorder="0" applyAlignment="0" applyProtection="0"/>
    <xf numFmtId="0" fontId="1" fillId="1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4" fillId="0" borderId="0"/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22" fillId="0" borderId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54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40" fontId="25" fillId="0" borderId="0" applyFont="0" applyFill="0" applyBorder="0" applyAlignment="0" applyProtection="0"/>
    <xf numFmtId="0" fontId="93" fillId="0" borderId="23" applyNumberFormat="0" applyFill="0" applyProtection="0">
      <alignment horizontal="center"/>
    </xf>
    <xf numFmtId="0" fontId="1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4" fontId="25" fillId="0" borderId="0" applyFont="0" applyFill="0" applyBorder="0" applyAlignment="0" applyProtection="0"/>
    <xf numFmtId="0" fontId="59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9" fillId="0" borderId="2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70" fillId="24" borderId="0" applyNumberFormat="0" applyBorder="0" applyAlignment="0" applyProtection="0"/>
    <xf numFmtId="0" fontId="1" fillId="1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70" fillId="30" borderId="0" applyNumberFormat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1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98" fillId="0" borderId="0"/>
    <xf numFmtId="0" fontId="47" fillId="0" borderId="15" applyNumberFormat="0" applyFill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1" fillId="0" borderId="0"/>
    <xf numFmtId="0" fontId="6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189" fontId="25" fillId="0" borderId="0" applyFont="0" applyFill="0" applyBorder="0" applyAlignment="0" applyProtection="0"/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" fontId="3" fillId="0" borderId="1">
      <alignment vertical="center"/>
      <protection locked="0"/>
    </xf>
    <xf numFmtId="0" fontId="76" fillId="5" borderId="0" applyNumberFormat="0" applyBorder="0" applyAlignment="0" applyProtection="0"/>
    <xf numFmtId="1" fontId="3" fillId="0" borderId="1">
      <alignment vertical="center"/>
      <protection locked="0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1" fillId="20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2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100" fillId="0" borderId="0" applyProtection="0"/>
    <xf numFmtId="0" fontId="57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1" fillId="10" borderId="0" applyNumberFormat="0" applyBorder="0" applyAlignment="0" applyProtection="0"/>
    <xf numFmtId="0" fontId="61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5" fillId="0" borderId="0"/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0" fontId="71" fillId="8" borderId="0" applyNumberFormat="0" applyBorder="0" applyAlignment="0" applyProtection="0"/>
    <xf numFmtId="0" fontId="55" fillId="0" borderId="22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84" fillId="0" borderId="0"/>
    <xf numFmtId="0" fontId="58" fillId="11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1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5" fillId="0" borderId="0"/>
    <xf numFmtId="0" fontId="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5" fillId="0" borderId="0"/>
    <xf numFmtId="0" fontId="4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02" fillId="0" borderId="16" applyNumberFormat="0" applyFill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5" fillId="0" borderId="0">
      <alignment horizontal="center" wrapText="1"/>
      <protection locked="0"/>
    </xf>
    <xf numFmtId="0" fontId="1" fillId="1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74" fillId="0" borderId="0"/>
    <xf numFmtId="0" fontId="61" fillId="4" borderId="0" applyNumberFormat="0" applyBorder="0" applyAlignment="0" applyProtection="0">
      <alignment vertical="center"/>
    </xf>
    <xf numFmtId="190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/>
    <xf numFmtId="0" fontId="61" fillId="4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97" fillId="29" borderId="12">
      <protection locked="0"/>
    </xf>
    <xf numFmtId="0" fontId="60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0" borderId="0"/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80" fillId="31" borderId="0" applyNumberFormat="0" applyFont="0" applyBorder="0" applyAlignment="0" applyProtection="0"/>
    <xf numFmtId="0" fontId="59" fillId="23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59" fillId="1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76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74" fillId="0" borderId="0"/>
    <xf numFmtId="0" fontId="45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67" fillId="0" borderId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7" fillId="0" borderId="3" applyNumberFormat="0" applyFill="0" applyProtection="0">
      <alignment horizontal="right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71" fillId="10" borderId="0" applyNumberFormat="0" applyBorder="0" applyAlignment="0" applyProtection="0"/>
    <xf numFmtId="0" fontId="1" fillId="0" borderId="0">
      <alignment vertical="center"/>
    </xf>
    <xf numFmtId="0" fontId="57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2" fontId="103" fillId="32" borderId="0"/>
    <xf numFmtId="0" fontId="78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59" fillId="2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191" fontId="22" fillId="0" borderId="0"/>
    <xf numFmtId="0" fontId="49" fillId="0" borderId="17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0" fillId="0" borderId="0"/>
    <xf numFmtId="0" fontId="1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1" fillId="28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0" borderId="0"/>
    <xf numFmtId="0" fontId="61" fillId="3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4" fontId="25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04" fillId="0" borderId="0" applyNumberFormat="0" applyFill="0" applyBorder="0" applyAlignment="0" applyProtection="0"/>
    <xf numFmtId="0" fontId="1" fillId="1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1" fillId="4" borderId="0" applyNumberFormat="0" applyBorder="0" applyAlignment="0" applyProtection="0">
      <alignment vertical="center"/>
    </xf>
    <xf numFmtId="182" fontId="84" fillId="25" borderId="0"/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18" fillId="3" borderId="0" applyNumberFormat="0" applyBorder="0" applyAlignment="0" applyProtection="0"/>
    <xf numFmtId="38" fontId="86" fillId="9" borderId="0" applyBorder="0" applyAlignment="0" applyProtection="0"/>
    <xf numFmtId="0" fontId="104" fillId="0" borderId="0" applyNumberForma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41" fontId="67" fillId="0" borderId="0" applyFont="0" applyFill="0" applyBorder="0" applyAlignment="0" applyProtection="0"/>
    <xf numFmtId="0" fontId="25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85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05" fillId="0" borderId="0" applyNumberFormat="0" applyFill="0" applyBorder="0" applyAlignment="0" applyProtection="0"/>
    <xf numFmtId="192" fontId="22" fillId="0" borderId="0"/>
    <xf numFmtId="2" fontId="89" fillId="0" borderId="0" applyProtection="0"/>
    <xf numFmtId="0" fontId="25" fillId="0" borderId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" fontId="80" fillId="0" borderId="0" applyFont="0" applyFill="0" applyBorder="0" applyAlignment="0" applyProtection="0"/>
    <xf numFmtId="0" fontId="1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1" fillId="16" borderId="0" applyNumberFormat="0" applyBorder="0" applyAlignment="0" applyProtection="0">
      <alignment vertical="center"/>
    </xf>
    <xf numFmtId="0" fontId="65" fillId="0" borderId="0" applyProtection="0"/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1" fillId="3" borderId="0" applyNumberFormat="0" applyBorder="0" applyAlignment="0" applyProtection="0"/>
    <xf numFmtId="0" fontId="51" fillId="9" borderId="19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82" fontId="103" fillId="32" borderId="0"/>
    <xf numFmtId="0" fontId="57" fillId="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193" fontId="25" fillId="0" borderId="0" applyFont="0" applyFill="0" applyBorder="0" applyAlignment="0" applyProtection="0"/>
    <xf numFmtId="0" fontId="25" fillId="7" borderId="14" applyNumberFormat="0" applyFont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194" fontId="25" fillId="0" borderId="0" applyFont="0" applyFill="0" applyProtection="0"/>
    <xf numFmtId="0" fontId="60" fillId="4" borderId="0" applyNumberFormat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1" fillId="9" borderId="19" applyNumberFormat="0" applyAlignment="0" applyProtection="0">
      <alignment vertical="center"/>
    </xf>
    <xf numFmtId="10" fontId="67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15" fontId="2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18" borderId="0" applyNumberFormat="0" applyBorder="0" applyAlignment="0" applyProtection="0">
      <alignment vertical="center"/>
    </xf>
    <xf numFmtId="0" fontId="104" fillId="0" borderId="26">
      <alignment horizontal="center"/>
    </xf>
    <xf numFmtId="0" fontId="97" fillId="29" borderId="12">
      <protection locked="0"/>
    </xf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1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5" borderId="0" applyNumberFormat="0" applyBorder="0" applyAlignment="0" applyProtection="0"/>
    <xf numFmtId="0" fontId="52" fillId="9" borderId="18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10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02" fillId="0" borderId="1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5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7" fillId="29" borderId="12">
      <protection locked="0"/>
    </xf>
    <xf numFmtId="0" fontId="57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106" fillId="0" borderId="3" applyNumberFormat="0" applyFill="0" applyProtection="0">
      <alignment horizontal="center"/>
    </xf>
    <xf numFmtId="0" fontId="25" fillId="0" borderId="0"/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90" fillId="0" borderId="0" applyNumberForma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76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4" fillId="0" borderId="0"/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77" fillId="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1" fillId="23" borderId="0" applyNumberFormat="0" applyBorder="0" applyAlignment="0" applyProtection="0"/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4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55" fillId="0" borderId="22" applyNumberFormat="0" applyFill="0" applyAlignment="0" applyProtection="0">
      <alignment vertical="center"/>
    </xf>
    <xf numFmtId="0" fontId="71" fillId="28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107" fillId="0" borderId="0"/>
    <xf numFmtId="0" fontId="61" fillId="3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31" borderId="0" applyNumberFormat="0" applyFont="0" applyBorder="0" applyAlignment="0" applyProtection="0"/>
    <xf numFmtId="0" fontId="57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0" fillId="30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28" fillId="0" borderId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95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0" fillId="8" borderId="18" applyNumberFormat="0" applyAlignment="0" applyProtection="0">
      <alignment vertical="center"/>
    </xf>
    <xf numFmtId="0" fontId="1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0" fillId="4" borderId="0" applyNumberFormat="0" applyBorder="0" applyAlignment="0" applyProtection="0">
      <alignment vertical="center"/>
    </xf>
    <xf numFmtId="196" fontId="108" fillId="0" borderId="0" applyFill="0" applyBorder="0" applyAlignment="0"/>
    <xf numFmtId="0" fontId="57" fillId="6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97" fillId="29" borderId="12">
      <protection locked="0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88" fillId="0" borderId="0"/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4" fillId="0" borderId="0"/>
    <xf numFmtId="0" fontId="60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59" fillId="1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71" fillId="20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09" fillId="9" borderId="18" applyNumberForma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5" fillId="0" borderId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31" borderId="0" applyNumberFormat="0" applyFon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/>
    <xf numFmtId="197" fontId="25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9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09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15" fontId="80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71" fillId="10" borderId="0" applyNumberFormat="0" applyBorder="0" applyAlignment="0" applyProtection="0"/>
    <xf numFmtId="0" fontId="28" fillId="0" borderId="0"/>
    <xf numFmtId="0" fontId="57" fillId="5" borderId="0" applyNumberFormat="0" applyBorder="0" applyAlignment="0" applyProtection="0">
      <alignment vertical="center"/>
    </xf>
    <xf numFmtId="49" fontId="25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51" fillId="9" borderId="19" applyNumberFormat="0" applyAlignment="0" applyProtection="0">
      <alignment vertical="center"/>
    </xf>
    <xf numFmtId="178" fontId="3" fillId="0" borderId="1">
      <alignment vertical="center"/>
      <protection locked="0"/>
    </xf>
    <xf numFmtId="0" fontId="77" fillId="5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76" fillId="5" borderId="0" applyNumberFormat="0" applyBorder="0" applyAlignment="0" applyProtection="0"/>
    <xf numFmtId="0" fontId="52" fillId="9" borderId="18" applyNumberFormat="0" applyAlignment="0" applyProtection="0">
      <alignment vertical="center"/>
    </xf>
    <xf numFmtId="0" fontId="76" fillId="5" borderId="0" applyNumberFormat="0" applyBorder="0" applyAlignment="0" applyProtection="0"/>
    <xf numFmtId="178" fontId="3" fillId="0" borderId="1">
      <alignment vertical="center"/>
      <protection locked="0"/>
    </xf>
    <xf numFmtId="0" fontId="7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76" fillId="5" borderId="0" applyNumberFormat="0" applyBorder="0" applyAlignment="0" applyProtection="0"/>
    <xf numFmtId="0" fontId="1" fillId="2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5" fillId="0" borderId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8" fillId="0" borderId="0"/>
    <xf numFmtId="0" fontId="59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/>
    <xf numFmtId="0" fontId="1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76" fillId="5" borderId="0" applyNumberFormat="0" applyBorder="0" applyAlignment="0" applyProtection="0"/>
    <xf numFmtId="0" fontId="25" fillId="0" borderId="0">
      <alignment vertical="center"/>
    </xf>
    <xf numFmtId="0" fontId="76" fillId="5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1" fillId="13" borderId="0" applyNumberFormat="0" applyBorder="0" applyAlignment="0" applyProtection="0"/>
    <xf numFmtId="0" fontId="5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0" borderId="0"/>
    <xf numFmtId="0" fontId="18" fillId="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5" fillId="7" borderId="14" applyNumberFormat="0" applyFont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5" fillId="0" borderId="0"/>
    <xf numFmtId="0" fontId="56" fillId="3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25" fillId="0" borderId="0">
      <alignment vertical="center"/>
    </xf>
    <xf numFmtId="0" fontId="60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0" borderId="0"/>
    <xf numFmtId="0" fontId="56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18" fillId="7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3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9" fontId="25" fillId="0" borderId="0" applyFont="0" applyFill="0" applyBorder="0" applyAlignment="0" applyProtection="0"/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3" fillId="10" borderId="20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5" fillId="0" borderId="0"/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</cellStyleXfs>
  <cellXfs count="526">
    <xf numFmtId="0" fontId="0" fillId="0" borderId="0" xfId="0"/>
    <xf numFmtId="0" fontId="1" fillId="0" borderId="0" xfId="2584" applyFont="1" applyFill="1" applyAlignment="1">
      <alignment vertical="center" wrapText="1"/>
    </xf>
    <xf numFmtId="0" fontId="2" fillId="0" borderId="0" xfId="2584" applyFont="1" applyFill="1" applyAlignment="1">
      <alignment vertical="center" wrapText="1"/>
    </xf>
    <xf numFmtId="0" fontId="3" fillId="0" borderId="0" xfId="2584" applyFont="1" applyFill="1" applyAlignment="1">
      <alignment vertical="center" wrapText="1"/>
    </xf>
    <xf numFmtId="0" fontId="4" fillId="0" borderId="0" xfId="2584" applyFont="1" applyFill="1" applyAlignment="1">
      <alignment vertical="center" wrapText="1"/>
    </xf>
    <xf numFmtId="0" fontId="5" fillId="0" borderId="0" xfId="1701" applyFont="1" applyAlignment="1">
      <alignment horizontal="left" vertical="center"/>
    </xf>
    <xf numFmtId="0" fontId="6" fillId="0" borderId="0" xfId="2584" applyFont="1" applyFill="1" applyAlignment="1">
      <alignment horizontal="center" vertical="center" wrapText="1"/>
    </xf>
    <xf numFmtId="0" fontId="7" fillId="0" borderId="0" xfId="2584" applyFont="1" applyFill="1" applyAlignment="1">
      <alignment horizontal="center" vertical="center" wrapText="1"/>
    </xf>
    <xf numFmtId="0" fontId="8" fillId="0" borderId="0" xfId="2584" applyFont="1" applyFill="1" applyAlignment="1">
      <alignment horizontal="left" vertical="center" wrapText="1"/>
    </xf>
    <xf numFmtId="31" fontId="9" fillId="0" borderId="0" xfId="2584" applyNumberFormat="1" applyFont="1" applyFill="1" applyAlignment="1">
      <alignment vertical="center" wrapText="1"/>
    </xf>
    <xf numFmtId="0" fontId="9" fillId="0" borderId="0" xfId="2584" applyFont="1" applyFill="1" applyAlignment="1">
      <alignment vertical="center" wrapText="1"/>
    </xf>
    <xf numFmtId="0" fontId="10" fillId="0" borderId="1" xfId="2584" applyFont="1" applyFill="1" applyBorder="1" applyAlignment="1">
      <alignment horizontal="center" vertical="center" wrapText="1"/>
    </xf>
    <xf numFmtId="0" fontId="8" fillId="0" borderId="1" xfId="2584" applyFont="1" applyFill="1" applyBorder="1" applyAlignment="1">
      <alignment horizontal="center" vertical="center" wrapText="1"/>
    </xf>
    <xf numFmtId="198" fontId="10" fillId="0" borderId="1" xfId="2584" applyNumberFormat="1" applyFont="1" applyFill="1" applyBorder="1" applyAlignment="1">
      <alignment horizontal="right" wrapText="1"/>
    </xf>
    <xf numFmtId="0" fontId="8" fillId="0" borderId="1" xfId="327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98" fontId="12" fillId="0" borderId="1" xfId="0" applyNumberFormat="1" applyFont="1" applyFill="1" applyBorder="1" applyAlignment="1">
      <alignment horizontal="right"/>
    </xf>
    <xf numFmtId="0" fontId="11" fillId="0" borderId="1" xfId="3271" applyFont="1" applyFill="1" applyBorder="1" applyAlignment="1">
      <alignment vertical="center" wrapText="1"/>
    </xf>
    <xf numFmtId="0" fontId="13" fillId="0" borderId="1" xfId="3273" applyNumberFormat="1" applyFont="1" applyFill="1" applyBorder="1" applyAlignment="1">
      <alignment horizontal="left" vertical="center" wrapText="1"/>
    </xf>
    <xf numFmtId="198" fontId="14" fillId="0" borderId="1" xfId="1527" applyNumberFormat="1" applyFont="1" applyFill="1" applyBorder="1" applyAlignment="1">
      <alignment horizontal="right" vertical="center" wrapText="1"/>
    </xf>
    <xf numFmtId="0" fontId="13" fillId="0" borderId="1" xfId="3273" applyNumberFormat="1" applyFont="1" applyFill="1" applyBorder="1" applyAlignment="1">
      <alignment horizontal="center" vertical="center" wrapText="1"/>
    </xf>
    <xf numFmtId="0" fontId="11" fillId="0" borderId="1" xfId="3271" applyFont="1" applyFill="1" applyBorder="1" applyAlignment="1">
      <alignment horizontal="center" vertical="center" wrapText="1"/>
    </xf>
    <xf numFmtId="198" fontId="8" fillId="0" borderId="1" xfId="2584" applyNumberFormat="1" applyFont="1" applyFill="1" applyBorder="1" applyAlignment="1">
      <alignment vertical="center" wrapText="1"/>
    </xf>
    <xf numFmtId="0" fontId="8" fillId="0" borderId="1" xfId="3271" applyFont="1" applyFill="1" applyBorder="1" applyAlignment="1">
      <alignment horizontal="center" vertical="center" wrapText="1"/>
    </xf>
    <xf numFmtId="0" fontId="10" fillId="0" borderId="1" xfId="3271" applyFont="1" applyFill="1" applyBorder="1" applyAlignment="1">
      <alignment horizontal="center" vertical="center" wrapText="1"/>
    </xf>
    <xf numFmtId="0" fontId="8" fillId="0" borderId="1" xfId="2584" applyFont="1" applyFill="1" applyBorder="1" applyAlignment="1">
      <alignment vertical="center" wrapText="1"/>
    </xf>
    <xf numFmtId="198" fontId="14" fillId="0" borderId="1" xfId="0" applyNumberFormat="1" applyFont="1" applyFill="1" applyBorder="1" applyAlignment="1">
      <alignment horizontal="right" vertical="center"/>
    </xf>
    <xf numFmtId="0" fontId="15" fillId="0" borderId="0" xfId="2584" applyFont="1" applyFill="1" applyAlignment="1">
      <alignment vertical="center" wrapText="1"/>
    </xf>
    <xf numFmtId="0" fontId="1" fillId="0" borderId="0" xfId="1701">
      <alignment vertical="center"/>
    </xf>
    <xf numFmtId="0" fontId="16" fillId="0" borderId="0" xfId="1701" applyFont="1">
      <alignment vertical="center"/>
    </xf>
    <xf numFmtId="0" fontId="1" fillId="0" borderId="0" xfId="1701" applyAlignment="1">
      <alignment horizontal="center" vertical="center"/>
    </xf>
    <xf numFmtId="0" fontId="6" fillId="0" borderId="0" xfId="1701" applyFont="1" applyBorder="1" applyAlignment="1">
      <alignment horizontal="center" vertical="center"/>
    </xf>
    <xf numFmtId="0" fontId="7" fillId="0" borderId="0" xfId="1701" applyFont="1" applyBorder="1" applyAlignment="1">
      <alignment horizontal="center" vertical="center"/>
    </xf>
    <xf numFmtId="0" fontId="1" fillId="0" borderId="2" xfId="1701" applyFont="1" applyBorder="1" applyAlignment="1">
      <alignment horizontal="center" vertical="center"/>
    </xf>
    <xf numFmtId="0" fontId="1" fillId="0" borderId="2" xfId="1701" applyBorder="1" applyAlignment="1">
      <alignment horizontal="center" vertical="center"/>
    </xf>
    <xf numFmtId="31" fontId="1" fillId="0" borderId="2" xfId="1701" applyNumberFormat="1" applyBorder="1" applyAlignment="1">
      <alignment horizontal="center" vertical="center"/>
    </xf>
    <xf numFmtId="0" fontId="17" fillId="0" borderId="3" xfId="1701" applyFont="1" applyBorder="1" applyAlignment="1">
      <alignment horizontal="center" vertical="center"/>
    </xf>
    <xf numFmtId="0" fontId="8" fillId="0" borderId="3" xfId="1701" applyFont="1" applyBorder="1" applyAlignment="1">
      <alignment horizontal="center" vertical="center" wrapText="1"/>
    </xf>
    <xf numFmtId="0" fontId="18" fillId="0" borderId="1" xfId="1701" applyFont="1" applyBorder="1" applyAlignment="1">
      <alignment horizontal="center" vertical="center"/>
    </xf>
    <xf numFmtId="198" fontId="8" fillId="0" borderId="1" xfId="1701" applyNumberFormat="1" applyFont="1" applyBorder="1" applyAlignment="1">
      <alignment horizontal="center" vertical="center"/>
    </xf>
    <xf numFmtId="198" fontId="8" fillId="0" borderId="1" xfId="1701" applyNumberFormat="1" applyFont="1" applyFill="1" applyBorder="1" applyAlignment="1">
      <alignment horizontal="center" vertical="center"/>
    </xf>
    <xf numFmtId="198" fontId="1" fillId="0" borderId="0" xfId="1701" applyNumberFormat="1" applyAlignment="1">
      <alignment horizontal="center" vertical="center"/>
    </xf>
    <xf numFmtId="0" fontId="19" fillId="0" borderId="0" xfId="432" applyFont="1" applyAlignment="1">
      <alignment wrapText="1"/>
    </xf>
    <xf numFmtId="0" fontId="1" fillId="0" borderId="0" xfId="3298" applyAlignment="1">
      <alignment vertical="center"/>
    </xf>
    <xf numFmtId="0" fontId="18" fillId="0" borderId="0" xfId="3298" applyFont="1" applyAlignment="1">
      <alignment vertical="center"/>
    </xf>
    <xf numFmtId="0" fontId="20" fillId="0" borderId="0" xfId="1622" applyFont="1"/>
    <xf numFmtId="0" fontId="12" fillId="0" borderId="0" xfId="1622" applyFont="1" applyFill="1"/>
    <xf numFmtId="0" fontId="21" fillId="0" borderId="0" xfId="1622" applyFont="1" applyFill="1"/>
    <xf numFmtId="0" fontId="22" fillId="0" borderId="0" xfId="1622" applyFont="1"/>
    <xf numFmtId="0" fontId="23" fillId="0" borderId="0" xfId="432" applyFont="1" applyAlignment="1">
      <alignment wrapText="1"/>
    </xf>
    <xf numFmtId="0" fontId="22" fillId="0" borderId="0" xfId="264" applyFont="1">
      <alignment vertical="center"/>
    </xf>
    <xf numFmtId="0" fontId="1" fillId="0" borderId="0" xfId="3298" applyAlignment="1"/>
    <xf numFmtId="0" fontId="1" fillId="0" borderId="0" xfId="3298" applyAlignment="1">
      <alignment horizontal="center"/>
    </xf>
    <xf numFmtId="199" fontId="15" fillId="0" borderId="0" xfId="3298" applyNumberFormat="1" applyFont="1" applyAlignment="1"/>
    <xf numFmtId="0" fontId="15" fillId="0" borderId="0" xfId="3298" applyFont="1" applyAlignment="1"/>
    <xf numFmtId="0" fontId="24" fillId="0" borderId="0" xfId="763" applyFont="1" applyAlignment="1">
      <alignment vertical="center" wrapText="1"/>
    </xf>
    <xf numFmtId="198" fontId="6" fillId="0" borderId="0" xfId="2522" applyNumberFormat="1" applyFont="1" applyFill="1" applyBorder="1" applyAlignment="1">
      <alignment horizontal="center" vertical="center" wrapText="1"/>
    </xf>
    <xf numFmtId="198" fontId="7" fillId="0" borderId="0" xfId="2522" applyNumberFormat="1" applyFont="1" applyFill="1" applyBorder="1" applyAlignment="1">
      <alignment horizontal="center" vertical="center" wrapText="1"/>
    </xf>
    <xf numFmtId="0" fontId="25" fillId="0" borderId="0" xfId="3298" applyFont="1" applyAlignment="1">
      <alignment vertical="center"/>
    </xf>
    <xf numFmtId="0" fontId="25" fillId="0" borderId="0" xfId="3298" applyFont="1" applyAlignment="1">
      <alignment horizontal="center" vertical="center"/>
    </xf>
    <xf numFmtId="199" fontId="26" fillId="0" borderId="0" xfId="3298" applyNumberFormat="1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298" applyFont="1" applyBorder="1" applyAlignment="1">
      <alignment horizontal="center" vertical="center" wrapText="1"/>
    </xf>
    <xf numFmtId="199" fontId="11" fillId="0" borderId="1" xfId="3298" applyNumberFormat="1" applyFont="1" applyBorder="1" applyAlignment="1">
      <alignment horizontal="center" vertical="center" wrapText="1"/>
    </xf>
    <xf numFmtId="0" fontId="14" fillId="0" borderId="1" xfId="3298" applyFont="1" applyBorder="1" applyAlignment="1">
      <alignment vertical="center"/>
    </xf>
    <xf numFmtId="198" fontId="14" fillId="0" borderId="1" xfId="3298" applyNumberFormat="1" applyFont="1" applyBorder="1" applyAlignment="1">
      <alignment horizontal="right" vertical="center"/>
    </xf>
    <xf numFmtId="0" fontId="14" fillId="0" borderId="1" xfId="3298" applyFont="1" applyBorder="1" applyAlignment="1">
      <alignment horizontal="right" vertical="center"/>
    </xf>
    <xf numFmtId="199" fontId="14" fillId="0" borderId="1" xfId="3298" applyNumberFormat="1" applyFont="1" applyFill="1" applyBorder="1" applyAlignment="1">
      <alignment horizontal="right" vertical="center"/>
    </xf>
    <xf numFmtId="199" fontId="11" fillId="0" borderId="1" xfId="3298" applyNumberFormat="1" applyFont="1" applyFill="1" applyBorder="1" applyAlignment="1">
      <alignment horizontal="right" vertical="center"/>
    </xf>
    <xf numFmtId="0" fontId="14" fillId="0" borderId="1" xfId="3298" applyFont="1" applyBorder="1" applyAlignment="1">
      <alignment vertical="center" wrapText="1"/>
    </xf>
    <xf numFmtId="199" fontId="14" fillId="0" borderId="1" xfId="3298" applyNumberFormat="1" applyFont="1" applyBorder="1" applyAlignment="1">
      <alignment horizontal="right" vertical="center"/>
    </xf>
    <xf numFmtId="0" fontId="14" fillId="0" borderId="1" xfId="3298" applyFont="1" applyFill="1" applyBorder="1" applyAlignment="1">
      <alignment vertical="center"/>
    </xf>
    <xf numFmtId="198" fontId="14" fillId="0" borderId="1" xfId="3298" applyNumberFormat="1" applyFont="1" applyFill="1" applyBorder="1" applyAlignment="1">
      <alignment horizontal="right" vertical="center"/>
    </xf>
    <xf numFmtId="0" fontId="14" fillId="0" borderId="1" xfId="3298" applyFont="1" applyFill="1" applyBorder="1" applyAlignment="1">
      <alignment horizontal="right" vertical="center"/>
    </xf>
    <xf numFmtId="0" fontId="14" fillId="0" borderId="1" xfId="3298" applyFont="1" applyFill="1" applyBorder="1" applyAlignment="1">
      <alignment horizontal="left" vertical="center" wrapText="1"/>
    </xf>
    <xf numFmtId="0" fontId="14" fillId="0" borderId="1" xfId="3298" applyFont="1" applyFill="1" applyBorder="1" applyAlignment="1">
      <alignment horizontal="left" vertical="center"/>
    </xf>
    <xf numFmtId="0" fontId="14" fillId="0" borderId="1" xfId="3298" applyFont="1" applyFill="1" applyBorder="1" applyAlignment="1"/>
    <xf numFmtId="0" fontId="11" fillId="0" borderId="1" xfId="3298" applyFont="1" applyFill="1" applyBorder="1" applyAlignment="1">
      <alignment horizontal="right" vertical="center"/>
    </xf>
    <xf numFmtId="198" fontId="11" fillId="0" borderId="1" xfId="3298" applyNumberFormat="1" applyFont="1" applyFill="1" applyBorder="1" applyAlignment="1">
      <alignment horizontal="right" vertical="center"/>
    </xf>
    <xf numFmtId="0" fontId="28" fillId="0" borderId="0" xfId="3298" applyFont="1" applyFill="1" applyBorder="1" applyAlignment="1">
      <alignment horizontal="left" vertical="center"/>
    </xf>
    <xf numFmtId="0" fontId="28" fillId="0" borderId="0" xfId="3298" applyFont="1" applyFill="1" applyBorder="1" applyAlignment="1">
      <alignment horizontal="center" vertical="center"/>
    </xf>
    <xf numFmtId="0" fontId="1" fillId="0" borderId="0" xfId="3298" applyFill="1" applyAlignment="1">
      <alignment vertical="center"/>
    </xf>
    <xf numFmtId="199" fontId="15" fillId="0" borderId="0" xfId="3298" applyNumberFormat="1" applyFont="1" applyFill="1" applyAlignment="1">
      <alignment vertical="center"/>
    </xf>
    <xf numFmtId="0" fontId="25" fillId="0" borderId="0" xfId="0" applyFont="1"/>
    <xf numFmtId="0" fontId="11" fillId="0" borderId="4" xfId="0" applyFont="1" applyBorder="1" applyAlignment="1">
      <alignment horizontal="center" vertical="center" wrapText="1"/>
    </xf>
    <xf numFmtId="0" fontId="9" fillId="0" borderId="0" xfId="3298" applyFont="1" applyAlignment="1"/>
    <xf numFmtId="0" fontId="11" fillId="0" borderId="0" xfId="0" applyFont="1" applyAlignment="1">
      <alignment horizontal="center" vertical="center" wrapText="1"/>
    </xf>
    <xf numFmtId="199" fontId="11" fillId="0" borderId="1" xfId="3298" applyNumberFormat="1" applyFont="1" applyBorder="1" applyAlignment="1">
      <alignment horizontal="right" vertical="center"/>
    </xf>
    <xf numFmtId="0" fontId="15" fillId="0" borderId="0" xfId="3298" applyFont="1" applyFill="1" applyAlignment="1">
      <alignment vertical="center"/>
    </xf>
    <xf numFmtId="0" fontId="19" fillId="0" borderId="0" xfId="432" applyFont="1" applyFill="1" applyBorder="1" applyAlignment="1">
      <alignment wrapText="1"/>
    </xf>
    <xf numFmtId="0" fontId="22" fillId="0" borderId="0" xfId="1622" applyFont="1" applyFill="1" applyBorder="1" applyAlignment="1"/>
    <xf numFmtId="0" fontId="21" fillId="0" borderId="0" xfId="2818" applyFont="1" applyFill="1" applyBorder="1" applyAlignment="1">
      <alignment vertical="center"/>
    </xf>
    <xf numFmtId="0" fontId="20" fillId="0" borderId="0" xfId="1622" applyFont="1" applyFill="1" applyBorder="1" applyAlignment="1"/>
    <xf numFmtId="0" fontId="12" fillId="0" borderId="0" xfId="1622" applyFont="1" applyFill="1" applyBorder="1" applyAlignment="1"/>
    <xf numFmtId="0" fontId="21" fillId="0" borderId="0" xfId="1622" applyFont="1" applyFill="1" applyBorder="1" applyAlignment="1"/>
    <xf numFmtId="0" fontId="22" fillId="0" borderId="0" xfId="1622" applyFont="1" applyFill="1" applyBorder="1" applyAlignment="1">
      <alignment wrapText="1"/>
    </xf>
    <xf numFmtId="198" fontId="22" fillId="0" borderId="0" xfId="1622" applyNumberFormat="1" applyFont="1" applyFill="1" applyBorder="1" applyAlignment="1"/>
    <xf numFmtId="199" fontId="22" fillId="0" borderId="0" xfId="1622" applyNumberFormat="1" applyFont="1" applyFill="1" applyBorder="1" applyAlignment="1"/>
    <xf numFmtId="198" fontId="27" fillId="0" borderId="0" xfId="763" applyNumberFormat="1" applyFont="1" applyFill="1" applyBorder="1" applyAlignment="1">
      <alignment vertical="center" wrapText="1"/>
    </xf>
    <xf numFmtId="198" fontId="19" fillId="0" borderId="0" xfId="691" applyNumberFormat="1" applyFont="1" applyFill="1" applyAlignment="1">
      <alignment horizontal="right" wrapText="1"/>
    </xf>
    <xf numFmtId="198" fontId="25" fillId="0" borderId="0" xfId="2818" applyNumberFormat="1" applyFont="1" applyFill="1" applyBorder="1" applyAlignment="1">
      <alignment horizontal="left" wrapText="1"/>
    </xf>
    <xf numFmtId="198" fontId="21" fillId="0" borderId="0" xfId="2818" applyNumberFormat="1" applyFont="1" applyFill="1" applyBorder="1" applyAlignment="1">
      <alignment horizontal="center"/>
    </xf>
    <xf numFmtId="198" fontId="25" fillId="0" borderId="0" xfId="0" applyNumberFormat="1" applyFont="1" applyFill="1" applyBorder="1" applyAlignment="1"/>
    <xf numFmtId="198" fontId="27" fillId="0" borderId="1" xfId="1622" applyNumberFormat="1" applyFont="1" applyFill="1" applyBorder="1" applyAlignment="1">
      <alignment horizontal="center" vertical="center" wrapText="1"/>
    </xf>
    <xf numFmtId="198" fontId="27" fillId="0" borderId="1" xfId="0" applyNumberFormat="1" applyFont="1" applyFill="1" applyBorder="1" applyAlignment="1">
      <alignment horizontal="center" vertical="center"/>
    </xf>
    <xf numFmtId="198" fontId="25" fillId="0" borderId="1" xfId="0" applyNumberFormat="1" applyFont="1" applyFill="1" applyBorder="1" applyAlignment="1">
      <alignment horizontal="center" vertical="center"/>
    </xf>
    <xf numFmtId="198" fontId="12" fillId="0" borderId="1" xfId="1622" applyNumberFormat="1" applyFont="1" applyFill="1" applyBorder="1" applyAlignment="1">
      <alignment wrapText="1"/>
    </xf>
    <xf numFmtId="198" fontId="12" fillId="0" borderId="1" xfId="985" applyNumberFormat="1" applyFont="1" applyFill="1" applyBorder="1" applyAlignment="1">
      <alignment horizontal="right" vertical="center" wrapText="1"/>
    </xf>
    <xf numFmtId="198" fontId="29" fillId="0" borderId="1" xfId="985" applyNumberFormat="1" applyFont="1" applyFill="1" applyBorder="1" applyAlignment="1">
      <alignment horizontal="right" vertical="center" wrapText="1"/>
    </xf>
    <xf numFmtId="198" fontId="18" fillId="0" borderId="5" xfId="3112" applyNumberFormat="1" applyFont="1" applyFill="1" applyBorder="1" applyAlignment="1" applyProtection="1">
      <alignment horizontal="left" vertical="center" wrapText="1"/>
    </xf>
    <xf numFmtId="198" fontId="30" fillId="0" borderId="6" xfId="3112" applyNumberFormat="1" applyFont="1" applyFill="1" applyBorder="1" applyAlignment="1" applyProtection="1">
      <alignment horizontal="left" vertical="center" wrapText="1"/>
    </xf>
    <xf numFmtId="198" fontId="21" fillId="0" borderId="1" xfId="985" applyNumberFormat="1" applyFont="1" applyFill="1" applyBorder="1" applyAlignment="1">
      <alignment horizontal="right" vertical="center" wrapText="1"/>
    </xf>
    <xf numFmtId="198" fontId="25" fillId="0" borderId="1" xfId="0" applyNumberFormat="1" applyFont="1" applyFill="1" applyBorder="1" applyAlignment="1" applyProtection="1">
      <alignment horizontal="right" vertical="center"/>
    </xf>
    <xf numFmtId="198" fontId="30" fillId="0" borderId="6" xfId="3112" applyNumberFormat="1" applyFont="1" applyFill="1" applyBorder="1" applyAlignment="1" applyProtection="1">
      <alignment vertical="center" wrapText="1"/>
    </xf>
    <xf numFmtId="198" fontId="30" fillId="0" borderId="6" xfId="3112" applyNumberFormat="1" applyFont="1" applyFill="1" applyBorder="1" applyAlignment="1" applyProtection="1">
      <alignment horizontal="center" vertical="center" wrapText="1"/>
    </xf>
    <xf numFmtId="198" fontId="30" fillId="0" borderId="7" xfId="3112" applyNumberFormat="1" applyFont="1" applyFill="1" applyBorder="1" applyAlignment="1" applyProtection="1">
      <alignment vertical="center" wrapText="1"/>
    </xf>
    <xf numFmtId="198" fontId="21" fillId="0" borderId="4" xfId="985" applyNumberFormat="1" applyFont="1" applyFill="1" applyBorder="1" applyAlignment="1">
      <alignment horizontal="right" vertical="center" wrapText="1"/>
    </xf>
    <xf numFmtId="198" fontId="30" fillId="0" borderId="1" xfId="3112" applyNumberFormat="1" applyFont="1" applyFill="1" applyBorder="1" applyAlignment="1" applyProtection="1">
      <alignment vertical="center" wrapText="1"/>
    </xf>
    <xf numFmtId="198" fontId="18" fillId="0" borderId="1" xfId="3112" applyNumberFormat="1" applyFont="1" applyFill="1" applyBorder="1" applyAlignment="1" applyProtection="1">
      <alignment horizontal="left" vertical="center" wrapText="1"/>
    </xf>
    <xf numFmtId="198" fontId="30" fillId="0" borderId="1" xfId="3112" applyNumberFormat="1" applyFont="1" applyFill="1" applyBorder="1" applyAlignment="1" applyProtection="1">
      <alignment horizontal="left" vertical="center" wrapText="1"/>
    </xf>
    <xf numFmtId="198" fontId="21" fillId="0" borderId="1" xfId="1895" applyNumberFormat="1" applyFont="1" applyFill="1" applyBorder="1" applyAlignment="1">
      <alignment horizontal="right" vertical="center"/>
    </xf>
    <xf numFmtId="198" fontId="25" fillId="0" borderId="1" xfId="0" applyNumberFormat="1" applyFont="1" applyFill="1" applyBorder="1" applyAlignment="1">
      <alignment wrapText="1"/>
    </xf>
    <xf numFmtId="198" fontId="18" fillId="0" borderId="7" xfId="3112" applyNumberFormat="1" applyFont="1" applyFill="1" applyBorder="1" applyAlignment="1" applyProtection="1">
      <alignment horizontal="left" vertical="center" wrapText="1"/>
    </xf>
    <xf numFmtId="198" fontId="12" fillId="0" borderId="1" xfId="1895" applyNumberFormat="1" applyFont="1" applyFill="1" applyBorder="1" applyAlignment="1">
      <alignment horizontal="right" vertical="center"/>
    </xf>
    <xf numFmtId="198" fontId="3" fillId="0" borderId="0" xfId="0" applyNumberFormat="1" applyFont="1" applyFill="1" applyBorder="1" applyAlignment="1">
      <alignment horizontal="left" wrapText="1"/>
    </xf>
    <xf numFmtId="0" fontId="31" fillId="0" borderId="0" xfId="1622" applyFont="1" applyFill="1" applyBorder="1" applyAlignment="1">
      <alignment wrapText="1"/>
    </xf>
    <xf numFmtId="0" fontId="28" fillId="0" borderId="0" xfId="1622" applyFont="1" applyFill="1" applyBorder="1" applyAlignment="1">
      <alignment wrapText="1"/>
    </xf>
    <xf numFmtId="0" fontId="0" fillId="0" borderId="0" xfId="0" applyFill="1" applyBorder="1" applyAlignment="1"/>
    <xf numFmtId="198" fontId="0" fillId="0" borderId="0" xfId="0" applyNumberFormat="1" applyFill="1" applyBorder="1" applyAlignment="1"/>
    <xf numFmtId="198" fontId="21" fillId="0" borderId="0" xfId="2818" applyNumberFormat="1" applyFont="1" applyFill="1" applyBorder="1" applyAlignment="1">
      <alignment vertical="center"/>
    </xf>
    <xf numFmtId="198" fontId="12" fillId="0" borderId="1" xfId="1622" applyNumberFormat="1" applyFont="1" applyFill="1" applyBorder="1" applyAlignment="1"/>
    <xf numFmtId="198" fontId="12" fillId="0" borderId="1" xfId="1622" applyNumberFormat="1" applyFont="1" applyFill="1" applyBorder="1" applyAlignment="1">
      <alignment horizontal="right" vertical="center"/>
    </xf>
    <xf numFmtId="198" fontId="21" fillId="0" borderId="1" xfId="1622" applyNumberFormat="1" applyFont="1" applyFill="1" applyBorder="1" applyAlignment="1">
      <alignment horizontal="right" vertical="center"/>
    </xf>
    <xf numFmtId="198" fontId="25" fillId="0" borderId="6" xfId="0" applyNumberFormat="1" applyFont="1" applyFill="1" applyBorder="1" applyAlignment="1" applyProtection="1">
      <alignment horizontal="right" vertical="center"/>
    </xf>
    <xf numFmtId="198" fontId="27" fillId="0" borderId="1" xfId="0" applyNumberFormat="1" applyFont="1" applyFill="1" applyBorder="1" applyAlignment="1" applyProtection="1">
      <alignment horizontal="right" vertical="center"/>
    </xf>
    <xf numFmtId="199" fontId="19" fillId="0" borderId="0" xfId="432" applyNumberFormat="1" applyFont="1" applyFill="1" applyBorder="1" applyAlignment="1">
      <alignment wrapText="1"/>
    </xf>
    <xf numFmtId="199" fontId="7" fillId="0" borderId="0" xfId="2522" applyNumberFormat="1" applyFont="1" applyFill="1" applyBorder="1" applyAlignment="1">
      <alignment horizontal="center" vertical="center" wrapText="1"/>
    </xf>
    <xf numFmtId="199" fontId="25" fillId="0" borderId="0" xfId="0" applyNumberFormat="1" applyFont="1" applyFill="1" applyBorder="1" applyAlignment="1"/>
    <xf numFmtId="199" fontId="27" fillId="0" borderId="4" xfId="0" applyNumberFormat="1" applyFont="1" applyFill="1" applyBorder="1" applyAlignment="1">
      <alignment horizontal="center" vertical="center" wrapText="1"/>
    </xf>
    <xf numFmtId="199" fontId="25" fillId="0" borderId="3" xfId="0" applyNumberFormat="1" applyFont="1" applyFill="1" applyBorder="1" applyAlignment="1">
      <alignment horizontal="center" vertical="center" wrapText="1"/>
    </xf>
    <xf numFmtId="199" fontId="12" fillId="0" borderId="1" xfId="1622" applyNumberFormat="1" applyFont="1" applyFill="1" applyBorder="1" applyAlignment="1"/>
    <xf numFmtId="199" fontId="12" fillId="0" borderId="1" xfId="1622" applyNumberFormat="1" applyFont="1" applyFill="1" applyBorder="1" applyAlignment="1">
      <alignment horizontal="right" vertical="center"/>
    </xf>
    <xf numFmtId="199" fontId="21" fillId="0" borderId="1" xfId="1622" applyNumberFormat="1" applyFont="1" applyFill="1" applyBorder="1" applyAlignment="1">
      <alignment horizontal="right" vertical="center"/>
    </xf>
    <xf numFmtId="200" fontId="21" fillId="0" borderId="0" xfId="1622" applyNumberFormat="1" applyFont="1" applyFill="1" applyBorder="1" applyAlignment="1"/>
    <xf numFmtId="200" fontId="12" fillId="0" borderId="0" xfId="1622" applyNumberFormat="1" applyFont="1" applyFill="1" applyBorder="1" applyAlignment="1"/>
    <xf numFmtId="199" fontId="3" fillId="0" borderId="0" xfId="0" applyNumberFormat="1" applyFont="1" applyFill="1" applyBorder="1" applyAlignment="1">
      <alignment horizontal="left" wrapText="1"/>
    </xf>
    <xf numFmtId="199" fontId="0" fillId="0" borderId="0" xfId="0" applyNumberFormat="1" applyFill="1" applyBorder="1" applyAlignment="1"/>
    <xf numFmtId="0" fontId="28" fillId="0" borderId="0" xfId="2919" applyFont="1" applyFill="1"/>
    <xf numFmtId="0" fontId="22" fillId="0" borderId="0" xfId="2919" applyFont="1" applyFill="1"/>
    <xf numFmtId="0" fontId="22" fillId="0" borderId="0" xfId="264" applyFont="1" applyFill="1">
      <alignment vertical="center"/>
    </xf>
    <xf numFmtId="0" fontId="28" fillId="0" borderId="0" xfId="264" applyFont="1" applyFill="1" applyAlignment="1">
      <alignment vertical="center" wrapText="1"/>
    </xf>
    <xf numFmtId="198" fontId="28" fillId="0" borderId="0" xfId="264" applyNumberFormat="1" applyFont="1" applyFill="1">
      <alignment vertical="center"/>
    </xf>
    <xf numFmtId="199" fontId="28" fillId="0" borderId="0" xfId="264" applyNumberFormat="1" applyFont="1" applyFill="1">
      <alignment vertical="center"/>
    </xf>
    <xf numFmtId="0" fontId="32" fillId="0" borderId="0" xfId="264" applyFont="1" applyFill="1" applyAlignment="1">
      <alignment horizontal="left" vertical="center" wrapText="1"/>
    </xf>
    <xf numFmtId="198" fontId="28" fillId="0" borderId="0" xfId="264" applyNumberFormat="1" applyFont="1" applyFill="1" applyAlignment="1">
      <alignment vertical="center"/>
    </xf>
    <xf numFmtId="200" fontId="28" fillId="0" borderId="0" xfId="264" applyNumberFormat="1" applyFont="1" applyFill="1" applyAlignment="1">
      <alignment vertical="center"/>
    </xf>
    <xf numFmtId="199" fontId="28" fillId="0" borderId="0" xfId="264" applyNumberFormat="1" applyFont="1" applyFill="1" applyAlignment="1">
      <alignment vertical="center"/>
    </xf>
    <xf numFmtId="0" fontId="28" fillId="0" borderId="0" xfId="264" applyFont="1" applyFill="1">
      <alignment vertical="center"/>
    </xf>
    <xf numFmtId="0" fontId="24" fillId="0" borderId="0" xfId="2919" applyFont="1" applyFill="1" applyAlignment="1">
      <alignment vertical="center" wrapText="1"/>
    </xf>
    <xf numFmtId="0" fontId="32" fillId="0" borderId="0" xfId="2919" applyFont="1" applyFill="1" applyAlignment="1">
      <alignment wrapText="1"/>
    </xf>
    <xf numFmtId="198" fontId="28" fillId="0" borderId="0" xfId="2919" applyNumberFormat="1" applyFont="1" applyFill="1" applyAlignment="1">
      <alignment horizontal="right"/>
    </xf>
    <xf numFmtId="199" fontId="28" fillId="0" borderId="0" xfId="2919" applyNumberFormat="1" applyFont="1" applyFill="1" applyAlignment="1">
      <alignment horizontal="right"/>
    </xf>
    <xf numFmtId="0" fontId="33" fillId="0" borderId="0" xfId="2919" applyFont="1" applyFill="1" applyAlignment="1">
      <alignment horizontal="center"/>
    </xf>
    <xf numFmtId="199" fontId="33" fillId="0" borderId="0" xfId="2919" applyNumberFormat="1" applyFont="1" applyFill="1" applyAlignment="1">
      <alignment horizontal="center"/>
    </xf>
    <xf numFmtId="198" fontId="33" fillId="0" borderId="0" xfId="2919" applyNumberFormat="1" applyFont="1" applyFill="1" applyAlignment="1">
      <alignment horizontal="center"/>
    </xf>
    <xf numFmtId="0" fontId="25" fillId="0" borderId="0" xfId="2818" applyFont="1" applyFill="1" applyAlignment="1">
      <alignment wrapText="1"/>
    </xf>
    <xf numFmtId="198" fontId="21" fillId="0" borderId="0" xfId="2919" applyNumberFormat="1" applyFont="1" applyFill="1" applyAlignment="1">
      <alignment horizontal="right"/>
    </xf>
    <xf numFmtId="199" fontId="21" fillId="0" borderId="0" xfId="2919" applyNumberFormat="1" applyFont="1" applyFill="1" applyAlignment="1">
      <alignment horizontal="right"/>
    </xf>
    <xf numFmtId="0" fontId="27" fillId="0" borderId="8" xfId="264" applyFont="1" applyFill="1" applyBorder="1" applyAlignment="1">
      <alignment horizontal="center" vertical="center"/>
    </xf>
    <xf numFmtId="0" fontId="27" fillId="0" borderId="9" xfId="264" applyFont="1" applyFill="1" applyBorder="1" applyAlignment="1">
      <alignment horizontal="center" vertical="center"/>
    </xf>
    <xf numFmtId="199" fontId="27" fillId="0" borderId="9" xfId="264" applyNumberFormat="1" applyFont="1" applyFill="1" applyBorder="1" applyAlignment="1">
      <alignment horizontal="center" vertical="center"/>
    </xf>
    <xf numFmtId="198" fontId="27" fillId="0" borderId="9" xfId="264" applyNumberFormat="1" applyFont="1" applyFill="1" applyBorder="1" applyAlignment="1">
      <alignment horizontal="center" vertical="center"/>
    </xf>
    <xf numFmtId="198" fontId="11" fillId="0" borderId="4" xfId="264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99" fontId="11" fillId="0" borderId="10" xfId="0" applyNumberFormat="1" applyFont="1" applyFill="1" applyBorder="1" applyAlignment="1">
      <alignment horizontal="center" vertical="center" wrapText="1"/>
    </xf>
    <xf numFmtId="198" fontId="12" fillId="0" borderId="1" xfId="1622" applyNumberFormat="1" applyFont="1" applyFill="1" applyBorder="1" applyAlignment="1">
      <alignment horizontal="center" vertical="center" wrapText="1"/>
    </xf>
    <xf numFmtId="199" fontId="12" fillId="0" borderId="1" xfId="1622" applyNumberFormat="1" applyFont="1" applyFill="1" applyBorder="1" applyAlignment="1">
      <alignment horizontal="center" vertical="center" wrapText="1"/>
    </xf>
    <xf numFmtId="198" fontId="11" fillId="0" borderId="3" xfId="264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99" fontId="11" fillId="0" borderId="11" xfId="0" applyNumberFormat="1" applyFont="1" applyFill="1" applyBorder="1" applyAlignment="1">
      <alignment horizontal="center" vertical="center" wrapText="1"/>
    </xf>
    <xf numFmtId="198" fontId="11" fillId="0" borderId="1" xfId="1622" applyNumberFormat="1" applyFont="1" applyFill="1" applyBorder="1" applyAlignment="1">
      <alignment vertical="center" wrapText="1"/>
    </xf>
    <xf numFmtId="199" fontId="11" fillId="0" borderId="1" xfId="1622" applyNumberFormat="1" applyFont="1" applyFill="1" applyBorder="1" applyAlignment="1">
      <alignment vertical="center" wrapText="1"/>
    </xf>
    <xf numFmtId="3" fontId="11" fillId="0" borderId="1" xfId="264" applyNumberFormat="1" applyFont="1" applyFill="1" applyBorder="1" applyAlignment="1" applyProtection="1">
      <alignment vertical="center" wrapText="1"/>
    </xf>
    <xf numFmtId="200" fontId="12" fillId="0" borderId="1" xfId="0" applyNumberFormat="1" applyFont="1" applyFill="1" applyBorder="1" applyAlignment="1">
      <alignment vertical="center"/>
    </xf>
    <xf numFmtId="198" fontId="11" fillId="0" borderId="1" xfId="264" applyNumberFormat="1" applyFont="1" applyFill="1" applyBorder="1">
      <alignment vertical="center"/>
    </xf>
    <xf numFmtId="199" fontId="11" fillId="0" borderId="1" xfId="264" applyNumberFormat="1" applyFont="1" applyFill="1" applyBorder="1">
      <alignment vertical="center"/>
    </xf>
    <xf numFmtId="3" fontId="11" fillId="0" borderId="1" xfId="264" applyNumberFormat="1" applyFont="1" applyFill="1" applyBorder="1" applyAlignment="1" applyProtection="1">
      <alignment horizontal="center" vertical="center" wrapText="1"/>
    </xf>
    <xf numFmtId="3" fontId="11" fillId="0" borderId="4" xfId="264" applyNumberFormat="1" applyFont="1" applyFill="1" applyBorder="1" applyAlignment="1">
      <alignment horizontal="center" vertical="center"/>
    </xf>
    <xf numFmtId="198" fontId="11" fillId="0" borderId="4" xfId="264" applyNumberFormat="1" applyFont="1" applyFill="1" applyBorder="1" applyAlignment="1">
      <alignment horizontal="right" vertical="center"/>
    </xf>
    <xf numFmtId="199" fontId="11" fillId="0" borderId="4" xfId="264" applyNumberFormat="1" applyFont="1" applyFill="1" applyBorder="1" applyAlignment="1">
      <alignment horizontal="center" vertical="center"/>
    </xf>
    <xf numFmtId="198" fontId="11" fillId="0" borderId="4" xfId="264" applyNumberFormat="1" applyFont="1" applyFill="1" applyBorder="1" applyAlignment="1">
      <alignment horizontal="center" vertical="center"/>
    </xf>
    <xf numFmtId="3" fontId="11" fillId="0" borderId="12" xfId="264" applyNumberFormat="1" applyFont="1" applyFill="1" applyBorder="1" applyAlignment="1">
      <alignment horizontal="center" vertical="center"/>
    </xf>
    <xf numFmtId="198" fontId="11" fillId="0" borderId="12" xfId="264" applyNumberFormat="1" applyFont="1" applyFill="1" applyBorder="1" applyAlignment="1">
      <alignment horizontal="right" vertical="center"/>
    </xf>
    <xf numFmtId="199" fontId="11" fillId="0" borderId="12" xfId="264" applyNumberFormat="1" applyFont="1" applyFill="1" applyBorder="1" applyAlignment="1">
      <alignment horizontal="center" vertical="center"/>
    </xf>
    <xf numFmtId="198" fontId="11" fillId="0" borderId="12" xfId="264" applyNumberFormat="1" applyFont="1" applyFill="1" applyBorder="1" applyAlignment="1">
      <alignment horizontal="center" vertical="center"/>
    </xf>
    <xf numFmtId="3" fontId="11" fillId="0" borderId="3" xfId="264" applyNumberFormat="1" applyFont="1" applyFill="1" applyBorder="1" applyAlignment="1">
      <alignment horizontal="center" vertical="center"/>
    </xf>
    <xf numFmtId="198" fontId="11" fillId="0" borderId="3" xfId="264" applyNumberFormat="1" applyFont="1" applyFill="1" applyBorder="1" applyAlignment="1">
      <alignment horizontal="right" vertical="center"/>
    </xf>
    <xf numFmtId="199" fontId="11" fillId="0" borderId="3" xfId="264" applyNumberFormat="1" applyFont="1" applyFill="1" applyBorder="1" applyAlignment="1">
      <alignment horizontal="center" vertical="center"/>
    </xf>
    <xf numFmtId="198" fontId="11" fillId="0" borderId="3" xfId="264" applyNumberFormat="1" applyFont="1" applyFill="1" applyBorder="1" applyAlignment="1">
      <alignment horizontal="center" vertical="center"/>
    </xf>
    <xf numFmtId="198" fontId="11" fillId="0" borderId="1" xfId="264" applyNumberFormat="1" applyFont="1" applyFill="1" applyBorder="1" applyAlignment="1" applyProtection="1">
      <alignment vertical="center" wrapText="1"/>
    </xf>
    <xf numFmtId="0" fontId="14" fillId="0" borderId="1" xfId="264" applyNumberFormat="1" applyFont="1" applyFill="1" applyBorder="1" applyAlignment="1" applyProtection="1">
      <alignment vertical="center" wrapText="1"/>
    </xf>
    <xf numFmtId="198" fontId="21" fillId="0" borderId="1" xfId="0" applyNumberFormat="1" applyFont="1" applyFill="1" applyBorder="1" applyAlignment="1">
      <alignment vertical="center"/>
    </xf>
    <xf numFmtId="199" fontId="14" fillId="0" borderId="1" xfId="264" applyNumberFormat="1" applyFont="1" applyFill="1" applyBorder="1">
      <alignment vertical="center"/>
    </xf>
    <xf numFmtId="3" fontId="14" fillId="0" borderId="1" xfId="264" applyNumberFormat="1" applyFont="1" applyFill="1" applyBorder="1">
      <alignment vertical="center"/>
    </xf>
    <xf numFmtId="0" fontId="14" fillId="0" borderId="1" xfId="264" applyFont="1" applyFill="1" applyBorder="1" applyAlignment="1">
      <alignment vertical="center" wrapText="1"/>
    </xf>
    <xf numFmtId="198" fontId="14" fillId="0" borderId="1" xfId="264" applyNumberFormat="1" applyFont="1" applyFill="1" applyBorder="1">
      <alignment vertical="center"/>
    </xf>
    <xf numFmtId="0" fontId="8" fillId="0" borderId="1" xfId="264" applyNumberFormat="1" applyFont="1" applyFill="1" applyBorder="1" applyAlignment="1">
      <alignment vertical="center" wrapText="1"/>
    </xf>
    <xf numFmtId="3" fontId="11" fillId="0" borderId="1" xfId="264" applyNumberFormat="1" applyFont="1" applyFill="1" applyBorder="1" applyAlignment="1">
      <alignment vertical="center" wrapText="1"/>
    </xf>
    <xf numFmtId="200" fontId="11" fillId="0" borderId="1" xfId="264" applyNumberFormat="1" applyFont="1" applyFill="1" applyBorder="1">
      <alignment vertical="center"/>
    </xf>
    <xf numFmtId="3" fontId="11" fillId="0" borderId="1" xfId="264" applyNumberFormat="1" applyFont="1" applyFill="1" applyBorder="1">
      <alignment vertical="center"/>
    </xf>
    <xf numFmtId="0" fontId="10" fillId="0" borderId="1" xfId="264" applyNumberFormat="1" applyFont="1" applyFill="1" applyBorder="1" applyAlignment="1">
      <alignment vertical="center" wrapText="1"/>
    </xf>
    <xf numFmtId="3" fontId="14" fillId="0" borderId="1" xfId="264" applyNumberFormat="1" applyFont="1" applyFill="1" applyBorder="1" applyAlignment="1" applyProtection="1">
      <alignment vertical="center" wrapText="1"/>
    </xf>
    <xf numFmtId="198" fontId="14" fillId="0" borderId="1" xfId="264" applyNumberFormat="1" applyFont="1" applyFill="1" applyBorder="1" applyAlignment="1" applyProtection="1">
      <alignment horizontal="right" vertical="top" wrapText="1"/>
      <protection locked="0"/>
    </xf>
    <xf numFmtId="198" fontId="14" fillId="0" borderId="1" xfId="264" applyNumberFormat="1" applyFont="1" applyFill="1" applyBorder="1" applyAlignment="1" applyProtection="1">
      <alignment horizontal="right" vertical="top" wrapText="1"/>
    </xf>
    <xf numFmtId="199" fontId="14" fillId="0" borderId="8" xfId="0" applyNumberFormat="1" applyFont="1" applyFill="1" applyBorder="1" applyAlignment="1" applyProtection="1">
      <alignment vertical="center" wrapText="1"/>
    </xf>
    <xf numFmtId="200" fontId="14" fillId="0" borderId="1" xfId="264" applyNumberFormat="1" applyFont="1" applyFill="1" applyBorder="1" applyAlignment="1">
      <alignment vertical="center" wrapText="1"/>
    </xf>
    <xf numFmtId="200" fontId="21" fillId="0" borderId="1" xfId="0" applyNumberFormat="1" applyFont="1" applyFill="1" applyBorder="1" applyAlignment="1">
      <alignment vertical="center"/>
    </xf>
    <xf numFmtId="3" fontId="14" fillId="0" borderId="1" xfId="2919" applyNumberFormat="1" applyFont="1" applyFill="1" applyBorder="1" applyAlignment="1" applyProtection="1">
      <alignment vertical="center" wrapText="1"/>
    </xf>
    <xf numFmtId="200" fontId="14" fillId="0" borderId="1" xfId="0" applyNumberFormat="1" applyFont="1" applyFill="1" applyBorder="1" applyAlignment="1">
      <alignment vertical="center"/>
    </xf>
    <xf numFmtId="0" fontId="11" fillId="0" borderId="1" xfId="264" applyFont="1" applyFill="1" applyBorder="1" applyAlignment="1">
      <alignment vertical="center" wrapText="1"/>
    </xf>
    <xf numFmtId="198" fontId="11" fillId="0" borderId="1" xfId="264" applyNumberFormat="1" applyFont="1" applyFill="1" applyBorder="1" applyAlignment="1">
      <alignment horizontal="right" vertical="top" wrapText="1"/>
    </xf>
    <xf numFmtId="0" fontId="11" fillId="0" borderId="1" xfId="264" applyFont="1" applyFill="1" applyBorder="1" applyAlignment="1">
      <alignment horizontal="center" vertical="center" wrapText="1"/>
    </xf>
    <xf numFmtId="198" fontId="34" fillId="0" borderId="1" xfId="264" applyNumberFormat="1" applyFont="1" applyFill="1" applyBorder="1">
      <alignment vertical="center"/>
    </xf>
    <xf numFmtId="198" fontId="12" fillId="0" borderId="1" xfId="0" applyNumberFormat="1" applyFont="1" applyFill="1" applyBorder="1" applyAlignment="1" applyProtection="1">
      <alignment horizontal="right" vertical="top" wrapText="1"/>
      <protection locked="0"/>
    </xf>
    <xf numFmtId="198" fontId="11" fillId="0" borderId="1" xfId="264" applyNumberFormat="1" applyFont="1" applyFill="1" applyBorder="1" applyAlignment="1">
      <alignment vertical="center" wrapText="1"/>
    </xf>
    <xf numFmtId="199" fontId="11" fillId="0" borderId="1" xfId="264" applyNumberFormat="1" applyFont="1" applyFill="1" applyBorder="1" applyAlignment="1">
      <alignment horizontal="right" vertical="center"/>
    </xf>
    <xf numFmtId="200" fontId="12" fillId="0" borderId="1" xfId="0" applyNumberFormat="1" applyFont="1" applyFill="1" applyBorder="1" applyAlignment="1" applyProtection="1">
      <alignment horizontal="right" vertical="top" wrapText="1"/>
      <protection locked="0"/>
    </xf>
    <xf numFmtId="198" fontId="11" fillId="0" borderId="1" xfId="264" applyNumberFormat="1" applyFont="1" applyFill="1" applyBorder="1" applyAlignment="1">
      <alignment vertical="center"/>
    </xf>
    <xf numFmtId="198" fontId="11" fillId="0" borderId="1" xfId="264" applyNumberFormat="1" applyFont="1" applyFill="1" applyBorder="1" applyAlignment="1">
      <alignment horizontal="center" vertical="center"/>
    </xf>
    <xf numFmtId="199" fontId="11" fillId="0" borderId="1" xfId="264" applyNumberFormat="1" applyFont="1" applyFill="1" applyBorder="1" applyAlignment="1">
      <alignment vertical="center"/>
    </xf>
    <xf numFmtId="198" fontId="32" fillId="0" borderId="0" xfId="2919" applyNumberFormat="1" applyFont="1" applyFill="1" applyAlignment="1">
      <alignment horizontal="left" wrapText="1"/>
    </xf>
    <xf numFmtId="198" fontId="28" fillId="0" borderId="0" xfId="2919" applyNumberFormat="1" applyFont="1" applyFill="1" applyAlignment="1">
      <alignment horizontal="right" vertical="center" wrapText="1"/>
    </xf>
    <xf numFmtId="198" fontId="28" fillId="0" borderId="0" xfId="2919" applyNumberFormat="1" applyFont="1" applyFill="1" applyAlignment="1">
      <alignment horizontal="right" vertical="center"/>
    </xf>
    <xf numFmtId="200" fontId="28" fillId="0" borderId="0" xfId="2919" applyNumberFormat="1" applyFont="1" applyFill="1" applyAlignment="1">
      <alignment horizontal="right" vertical="center"/>
    </xf>
    <xf numFmtId="198" fontId="28" fillId="0" borderId="0" xfId="2919" applyNumberFormat="1" applyFont="1" applyFill="1" applyAlignment="1">
      <alignment vertical="center"/>
    </xf>
    <xf numFmtId="0" fontId="35" fillId="0" borderId="0" xfId="2919" applyFont="1" applyFill="1" applyAlignment="1">
      <alignment horizontal="left" wrapText="1"/>
    </xf>
    <xf numFmtId="0" fontId="33" fillId="0" borderId="0" xfId="2919" applyFont="1" applyFill="1" applyAlignment="1">
      <alignment horizontal="center" vertical="center" wrapText="1"/>
    </xf>
    <xf numFmtId="198" fontId="33" fillId="0" borderId="0" xfId="2919" applyNumberFormat="1" applyFont="1" applyFill="1" applyAlignment="1">
      <alignment horizontal="center" vertical="center"/>
    </xf>
    <xf numFmtId="0" fontId="33" fillId="0" borderId="0" xfId="2919" applyFont="1" applyFill="1" applyAlignment="1">
      <alignment horizontal="center" vertical="center"/>
    </xf>
    <xf numFmtId="198" fontId="27" fillId="0" borderId="0" xfId="2919" applyNumberFormat="1" applyFont="1" applyFill="1" applyAlignment="1">
      <alignment horizontal="left" wrapText="1"/>
    </xf>
    <xf numFmtId="198" fontId="21" fillId="0" borderId="0" xfId="2919" applyNumberFormat="1" applyFont="1" applyFill="1" applyAlignment="1">
      <alignment horizontal="right" vertical="center" wrapText="1"/>
    </xf>
    <xf numFmtId="198" fontId="21" fillId="0" borderId="0" xfId="2919" applyNumberFormat="1" applyFont="1" applyFill="1" applyAlignment="1">
      <alignment horizontal="right" vertical="center"/>
    </xf>
    <xf numFmtId="198" fontId="25" fillId="0" borderId="2" xfId="2818" applyNumberFormat="1" applyFont="1" applyFill="1" applyBorder="1" applyAlignment="1">
      <alignment horizontal="center" vertical="center"/>
    </xf>
    <xf numFmtId="199" fontId="21" fillId="0" borderId="2" xfId="2818" applyNumberFormat="1" applyFont="1" applyFill="1" applyBorder="1" applyAlignment="1">
      <alignment horizontal="center" vertical="center"/>
    </xf>
    <xf numFmtId="199" fontId="25" fillId="0" borderId="2" xfId="2818" applyNumberFormat="1" applyFont="1" applyFill="1" applyBorder="1" applyAlignment="1">
      <alignment horizontal="center" vertical="center"/>
    </xf>
    <xf numFmtId="0" fontId="27" fillId="0" borderId="1" xfId="264" applyFont="1" applyFill="1" applyBorder="1" applyAlignment="1">
      <alignment horizontal="center" vertical="center" wrapText="1"/>
    </xf>
    <xf numFmtId="198" fontId="27" fillId="0" borderId="1" xfId="264" applyNumberFormat="1" applyFont="1" applyFill="1" applyBorder="1" applyAlignment="1">
      <alignment horizontal="center" vertical="center" wrapText="1"/>
    </xf>
    <xf numFmtId="198" fontId="11" fillId="0" borderId="4" xfId="264" applyNumberFormat="1" applyFont="1" applyFill="1" applyBorder="1" applyAlignment="1">
      <alignment horizontal="left" vertical="center" wrapText="1"/>
    </xf>
    <xf numFmtId="198" fontId="11" fillId="0" borderId="10" xfId="0" applyNumberFormat="1" applyFont="1" applyFill="1" applyBorder="1" applyAlignment="1">
      <alignment horizontal="center" vertical="center" wrapText="1"/>
    </xf>
    <xf numFmtId="198" fontId="11" fillId="0" borderId="3" xfId="264" applyNumberFormat="1" applyFont="1" applyFill="1" applyBorder="1" applyAlignment="1">
      <alignment horizontal="left" vertical="center" wrapText="1"/>
    </xf>
    <xf numFmtId="198" fontId="11" fillId="0" borderId="11" xfId="0" applyNumberFormat="1" applyFont="1" applyFill="1" applyBorder="1" applyAlignment="1">
      <alignment horizontal="center" vertical="center" wrapText="1"/>
    </xf>
    <xf numFmtId="0" fontId="11" fillId="0" borderId="3" xfId="264" applyFont="1" applyFill="1" applyBorder="1" applyAlignment="1">
      <alignment horizontal="left" vertical="center" wrapText="1"/>
    </xf>
    <xf numFmtId="198" fontId="12" fillId="0" borderId="1" xfId="0" applyNumberFormat="1" applyFont="1" applyFill="1" applyBorder="1" applyAlignment="1">
      <alignment vertical="center"/>
    </xf>
    <xf numFmtId="198" fontId="11" fillId="0" borderId="3" xfId="1622" applyNumberFormat="1" applyFont="1" applyFill="1" applyBorder="1" applyAlignment="1">
      <alignment horizontal="center" vertical="center" wrapText="1"/>
    </xf>
    <xf numFmtId="199" fontId="11" fillId="0" borderId="3" xfId="1622" applyNumberFormat="1" applyFont="1" applyFill="1" applyBorder="1" applyAlignment="1">
      <alignment horizontal="center" vertical="center" wrapText="1"/>
    </xf>
    <xf numFmtId="3" fontId="11" fillId="0" borderId="1" xfId="1622" applyNumberFormat="1" applyFont="1" applyFill="1" applyBorder="1" applyAlignment="1">
      <alignment vertical="center" wrapText="1"/>
    </xf>
    <xf numFmtId="200" fontId="11" fillId="0" borderId="9" xfId="264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198" fontId="11" fillId="0" borderId="1" xfId="0" applyNumberFormat="1" applyFont="1" applyFill="1" applyBorder="1" applyAlignment="1" applyProtection="1">
      <alignment vertical="center" wrapText="1"/>
    </xf>
    <xf numFmtId="198" fontId="11" fillId="0" borderId="1" xfId="264" applyNumberFormat="1" applyFont="1" applyFill="1" applyBorder="1" applyAlignment="1" applyProtection="1">
      <alignment horizontal="right" vertical="center" wrapText="1"/>
      <protection locked="0"/>
    </xf>
    <xf numFmtId="200" fontId="14" fillId="0" borderId="9" xfId="0" applyNumberFormat="1" applyFont="1" applyFill="1" applyBorder="1" applyAlignment="1" applyProtection="1">
      <alignment horizontal="left" vertical="center" wrapText="1"/>
    </xf>
    <xf numFmtId="198" fontId="14" fillId="0" borderId="1" xfId="264" applyNumberFormat="1" applyFont="1" applyFill="1" applyBorder="1" applyAlignment="1">
      <alignment vertical="center"/>
    </xf>
    <xf numFmtId="199" fontId="14" fillId="0" borderId="3" xfId="1622" applyNumberFormat="1" applyFont="1" applyFill="1" applyBorder="1" applyAlignment="1">
      <alignment horizontal="center" vertical="center" wrapText="1"/>
    </xf>
    <xf numFmtId="3" fontId="14" fillId="0" borderId="1" xfId="264" applyNumberFormat="1" applyFont="1" applyFill="1" applyBorder="1" applyAlignment="1" applyProtection="1">
      <alignment horizontal="right" vertical="center" wrapText="1"/>
      <protection locked="0"/>
    </xf>
    <xf numFmtId="198" fontId="14" fillId="0" borderId="1" xfId="264" applyNumberFormat="1" applyFont="1" applyFill="1" applyBorder="1" applyAlignment="1" applyProtection="1">
      <alignment horizontal="right" vertical="center" wrapText="1"/>
      <protection locked="0"/>
    </xf>
    <xf numFmtId="200" fontId="14" fillId="0" borderId="1" xfId="264" applyNumberFormat="1" applyFont="1" applyFill="1" applyBorder="1" applyAlignment="1" applyProtection="1">
      <alignment horizontal="left" vertical="center" wrapText="1"/>
    </xf>
    <xf numFmtId="198" fontId="21" fillId="0" borderId="1" xfId="264" applyNumberFormat="1" applyFont="1" applyFill="1" applyBorder="1" applyAlignment="1">
      <alignment vertical="center"/>
    </xf>
    <xf numFmtId="200" fontId="11" fillId="0" borderId="1" xfId="264" applyNumberFormat="1" applyFont="1" applyFill="1" applyBorder="1" applyAlignment="1" applyProtection="1">
      <alignment horizontal="left" vertical="center" wrapText="1"/>
    </xf>
    <xf numFmtId="3" fontId="11" fillId="0" borderId="1" xfId="264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264" applyNumberFormat="1" applyFont="1" applyFill="1" applyBorder="1" applyAlignment="1">
      <alignment horizontal="left" vertical="center" wrapText="1"/>
    </xf>
    <xf numFmtId="200" fontId="12" fillId="0" borderId="1" xfId="264" applyNumberFormat="1" applyFont="1" applyFill="1" applyBorder="1" applyAlignment="1">
      <alignment vertical="center"/>
    </xf>
    <xf numFmtId="0" fontId="11" fillId="0" borderId="1" xfId="264" applyNumberFormat="1" applyFont="1" applyFill="1" applyBorder="1" applyAlignment="1">
      <alignment vertical="center" wrapText="1"/>
    </xf>
    <xf numFmtId="200" fontId="11" fillId="0" borderId="1" xfId="264" applyNumberFormat="1" applyFont="1" applyFill="1" applyBorder="1" applyAlignment="1">
      <alignment vertical="center" wrapText="1"/>
    </xf>
    <xf numFmtId="200" fontId="11" fillId="0" borderId="1" xfId="0" applyNumberFormat="1" applyFont="1" applyFill="1" applyBorder="1" applyAlignment="1" applyProtection="1">
      <alignment vertical="center" wrapText="1"/>
    </xf>
    <xf numFmtId="200" fontId="11" fillId="0" borderId="1" xfId="264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264" applyNumberFormat="1" applyFont="1" applyFill="1" applyBorder="1" applyAlignment="1" applyProtection="1">
      <alignment horizontal="left" vertical="center" wrapText="1"/>
    </xf>
    <xf numFmtId="3" fontId="14" fillId="0" borderId="1" xfId="264" applyNumberFormat="1" applyFont="1" applyFill="1" applyBorder="1" applyAlignment="1" applyProtection="1">
      <alignment horizontal="left" vertical="center" wrapText="1"/>
    </xf>
    <xf numFmtId="3" fontId="14" fillId="0" borderId="1" xfId="264" applyNumberFormat="1" applyFont="1" applyFill="1" applyBorder="1" applyAlignment="1">
      <alignment horizontal="left" wrapText="1"/>
    </xf>
    <xf numFmtId="200" fontId="11" fillId="0" borderId="13" xfId="264" applyNumberFormat="1" applyFont="1" applyFill="1" applyBorder="1" applyAlignment="1" applyProtection="1">
      <alignment horizontal="left" vertical="center" wrapText="1"/>
    </xf>
    <xf numFmtId="198" fontId="11" fillId="0" borderId="1" xfId="264" applyNumberFormat="1" applyFont="1" applyFill="1" applyBorder="1" applyAlignment="1" applyProtection="1">
      <alignment horizontal="right" vertical="center" wrapText="1"/>
    </xf>
    <xf numFmtId="200" fontId="11" fillId="0" borderId="13" xfId="264" applyNumberFormat="1" applyFont="1" applyFill="1" applyBorder="1" applyAlignment="1">
      <alignment horizontal="left" vertical="center" wrapText="1"/>
    </xf>
    <xf numFmtId="200" fontId="11" fillId="0" borderId="13" xfId="264" applyNumberFormat="1" applyFont="1" applyFill="1" applyBorder="1" applyAlignment="1">
      <alignment vertical="center" wrapText="1"/>
    </xf>
    <xf numFmtId="198" fontId="11" fillId="0" borderId="1" xfId="264" applyNumberFormat="1" applyFont="1" applyFill="1" applyBorder="1" applyAlignment="1">
      <alignment horizontal="right" vertical="center" wrapText="1"/>
    </xf>
    <xf numFmtId="200" fontId="11" fillId="0" borderId="1" xfId="264" applyNumberFormat="1" applyFont="1" applyFill="1" applyBorder="1" applyAlignment="1">
      <alignment horizontal="left" vertical="center" wrapText="1"/>
    </xf>
    <xf numFmtId="200" fontId="11" fillId="0" borderId="1" xfId="264" applyNumberFormat="1" applyFont="1" applyFill="1" applyBorder="1" applyAlignment="1">
      <alignment horizontal="distributed" vertical="center" wrapText="1"/>
    </xf>
    <xf numFmtId="0" fontId="11" fillId="0" borderId="1" xfId="264" applyFont="1" applyFill="1" applyBorder="1" applyAlignment="1">
      <alignment horizontal="left" vertical="center" wrapText="1"/>
    </xf>
    <xf numFmtId="198" fontId="14" fillId="0" borderId="1" xfId="264" applyNumberFormat="1" applyFont="1" applyFill="1" applyBorder="1" applyAlignment="1">
      <alignment vertical="center" wrapText="1"/>
    </xf>
    <xf numFmtId="200" fontId="14" fillId="0" borderId="1" xfId="264" applyNumberFormat="1" applyFont="1" applyFill="1" applyBorder="1" applyAlignment="1">
      <alignment vertical="center"/>
    </xf>
    <xf numFmtId="0" fontId="21" fillId="0" borderId="1" xfId="264" applyFont="1" applyFill="1" applyBorder="1">
      <alignment vertical="center"/>
    </xf>
    <xf numFmtId="200" fontId="11" fillId="0" borderId="3" xfId="264" applyNumberFormat="1" applyFont="1" applyFill="1" applyBorder="1" applyAlignment="1">
      <alignment horizontal="left" vertical="center" wrapText="1"/>
    </xf>
    <xf numFmtId="200" fontId="11" fillId="0" borderId="3" xfId="264" applyNumberFormat="1" applyFont="1" applyFill="1" applyBorder="1" applyAlignment="1">
      <alignment vertical="center" wrapText="1"/>
    </xf>
    <xf numFmtId="200" fontId="14" fillId="0" borderId="3" xfId="264" applyNumberFormat="1" applyFont="1" applyFill="1" applyBorder="1" applyAlignment="1">
      <alignment vertical="center"/>
    </xf>
    <xf numFmtId="199" fontId="28" fillId="0" borderId="0" xfId="2919" applyNumberFormat="1" applyFont="1" applyFill="1" applyAlignment="1">
      <alignment vertical="center"/>
    </xf>
    <xf numFmtId="199" fontId="33" fillId="0" borderId="0" xfId="2919" applyNumberFormat="1" applyFont="1" applyFill="1" applyAlignment="1">
      <alignment horizontal="center" vertical="center"/>
    </xf>
    <xf numFmtId="199" fontId="27" fillId="0" borderId="1" xfId="264" applyNumberFormat="1" applyFont="1" applyFill="1" applyBorder="1" applyAlignment="1">
      <alignment horizontal="center" vertical="center" wrapText="1"/>
    </xf>
    <xf numFmtId="199" fontId="11" fillId="0" borderId="1" xfId="264" applyNumberFormat="1" applyFont="1" applyFill="1" applyBorder="1" applyAlignment="1" applyProtection="1">
      <alignment horizontal="right" vertical="center" wrapText="1"/>
      <protection locked="0"/>
    </xf>
    <xf numFmtId="199" fontId="14" fillId="0" borderId="1" xfId="264" applyNumberFormat="1" applyFont="1" applyFill="1" applyBorder="1" applyAlignment="1" applyProtection="1">
      <alignment horizontal="right" vertical="center" wrapText="1"/>
      <protection locked="0"/>
    </xf>
    <xf numFmtId="199" fontId="14" fillId="0" borderId="1" xfId="1622" applyNumberFormat="1" applyFont="1" applyFill="1" applyBorder="1" applyAlignment="1">
      <alignment vertical="center" wrapText="1"/>
    </xf>
    <xf numFmtId="199" fontId="11" fillId="0" borderId="1" xfId="264" applyNumberFormat="1" applyFont="1" applyFill="1" applyBorder="1" applyAlignment="1" applyProtection="1">
      <alignment horizontal="right" vertical="center" wrapText="1"/>
    </xf>
    <xf numFmtId="199" fontId="11" fillId="0" borderId="1" xfId="264" applyNumberFormat="1" applyFont="1" applyFill="1" applyBorder="1" applyAlignment="1">
      <alignment horizontal="right" vertical="center" wrapText="1"/>
    </xf>
    <xf numFmtId="199" fontId="14" fillId="0" borderId="1" xfId="264" applyNumberFormat="1" applyFont="1" applyFill="1" applyBorder="1" applyAlignment="1">
      <alignment vertical="center"/>
    </xf>
    <xf numFmtId="199" fontId="11" fillId="0" borderId="3" xfId="1622" applyNumberFormat="1" applyFont="1" applyFill="1" applyBorder="1" applyAlignment="1">
      <alignment vertical="center" wrapText="1"/>
    </xf>
    <xf numFmtId="43" fontId="12" fillId="0" borderId="0" xfId="1895" applyNumberFormat="1" applyFont="1" applyFill="1" applyAlignment="1" applyProtection="1">
      <alignment vertical="center"/>
      <protection locked="0"/>
    </xf>
    <xf numFmtId="43" fontId="21" fillId="0" borderId="0" xfId="1895" applyNumberFormat="1" applyFont="1" applyFill="1" applyAlignment="1" applyProtection="1">
      <alignment vertical="center"/>
      <protection locked="0"/>
    </xf>
    <xf numFmtId="43" fontId="21" fillId="0" borderId="0" xfId="664" applyNumberFormat="1" applyFont="1" applyFill="1" applyAlignment="1" applyProtection="1">
      <alignment vertical="center"/>
      <protection locked="0"/>
    </xf>
    <xf numFmtId="0" fontId="36" fillId="0" borderId="0" xfId="0" applyFont="1" applyFill="1" applyAlignment="1">
      <alignment vertical="center"/>
    </xf>
    <xf numFmtId="43" fontId="12" fillId="0" borderId="0" xfId="664" applyNumberFormat="1" applyFont="1" applyFill="1" applyAlignment="1" applyProtection="1">
      <alignment vertical="center"/>
      <protection locked="0"/>
    </xf>
    <xf numFmtId="0" fontId="37" fillId="0" borderId="0" xfId="0" applyFont="1" applyFill="1" applyAlignment="1">
      <alignment vertical="center"/>
    </xf>
    <xf numFmtId="43" fontId="22" fillId="0" borderId="0" xfId="664" applyNumberFormat="1" applyFont="1" applyFill="1" applyAlignment="1" applyProtection="1">
      <alignment horizontal="left" vertical="center" wrapText="1"/>
      <protection locked="0"/>
    </xf>
    <xf numFmtId="43" fontId="21" fillId="0" borderId="0" xfId="664" applyNumberFormat="1" applyFont="1" applyFill="1" applyAlignment="1" applyProtection="1">
      <alignment horizontal="left" vertical="center" wrapText="1"/>
      <protection locked="0"/>
    </xf>
    <xf numFmtId="200" fontId="21" fillId="0" borderId="0" xfId="664" applyNumberFormat="1" applyFont="1" applyFill="1" applyAlignment="1" applyProtection="1">
      <alignment vertical="center"/>
      <protection locked="0"/>
    </xf>
    <xf numFmtId="201" fontId="21" fillId="0" borderId="0" xfId="664" applyNumberFormat="1" applyFont="1" applyFill="1" applyAlignment="1" applyProtection="1">
      <alignment horizontal="left" vertical="center" wrapText="1"/>
      <protection locked="0"/>
    </xf>
    <xf numFmtId="199" fontId="21" fillId="0" borderId="0" xfId="664" applyNumberFormat="1" applyFont="1" applyFill="1" applyAlignment="1" applyProtection="1">
      <alignment vertical="center"/>
      <protection locked="0"/>
    </xf>
    <xf numFmtId="43" fontId="21" fillId="0" borderId="0" xfId="664" applyNumberFormat="1" applyFont="1" applyFill="1" applyAlignment="1" applyProtection="1">
      <alignment vertical="center" wrapText="1"/>
      <protection locked="0"/>
    </xf>
    <xf numFmtId="202" fontId="21" fillId="0" borderId="0" xfId="664" applyNumberFormat="1" applyFont="1" applyFill="1" applyAlignment="1" applyProtection="1">
      <alignment vertical="center"/>
      <protection locked="0"/>
    </xf>
    <xf numFmtId="201" fontId="21" fillId="0" borderId="0" xfId="664" applyNumberFormat="1" applyFont="1" applyFill="1" applyAlignment="1" applyProtection="1">
      <alignment vertical="center"/>
      <protection locked="0"/>
    </xf>
    <xf numFmtId="198" fontId="21" fillId="0" borderId="0" xfId="664" applyNumberFormat="1" applyFont="1" applyFill="1" applyAlignment="1" applyProtection="1">
      <alignment vertical="center"/>
      <protection locked="0"/>
    </xf>
    <xf numFmtId="199" fontId="21" fillId="0" borderId="0" xfId="664" applyNumberFormat="1" applyFont="1" applyFill="1" applyAlignment="1" applyProtection="1">
      <alignment vertical="center" wrapText="1"/>
      <protection locked="0"/>
    </xf>
    <xf numFmtId="200" fontId="21" fillId="0" borderId="0" xfId="664" applyNumberFormat="1" applyFont="1" applyFill="1" applyAlignment="1" applyProtection="1">
      <alignment vertical="center" wrapText="1"/>
      <protection locked="0"/>
    </xf>
    <xf numFmtId="43" fontId="24" fillId="0" borderId="0" xfId="1895" applyNumberFormat="1" applyFont="1" applyFill="1" applyAlignment="1" applyProtection="1">
      <alignment horizontal="left" vertical="center" wrapText="1"/>
      <protection locked="0"/>
    </xf>
    <xf numFmtId="43" fontId="38" fillId="0" borderId="0" xfId="1895" applyNumberFormat="1" applyFont="1" applyFill="1" applyAlignment="1" applyProtection="1">
      <alignment horizontal="left" vertical="center" wrapText="1"/>
      <protection locked="0"/>
    </xf>
    <xf numFmtId="202" fontId="12" fillId="0" borderId="0" xfId="1895" applyNumberFormat="1" applyFont="1" applyFill="1" applyAlignment="1" applyProtection="1">
      <alignment vertical="center"/>
      <protection locked="0"/>
    </xf>
    <xf numFmtId="201" fontId="38" fillId="0" borderId="0" xfId="1895" applyNumberFormat="1" applyFont="1" applyFill="1" applyAlignment="1" applyProtection="1">
      <alignment horizontal="left" vertical="center" wrapText="1"/>
      <protection locked="0"/>
    </xf>
    <xf numFmtId="199" fontId="12" fillId="0" borderId="0" xfId="1895" applyNumberFormat="1" applyFont="1" applyFill="1" applyAlignment="1" applyProtection="1">
      <alignment vertical="center"/>
      <protection locked="0"/>
    </xf>
    <xf numFmtId="43" fontId="33" fillId="0" borderId="0" xfId="1895" applyNumberFormat="1" applyFont="1" applyFill="1" applyAlignment="1" applyProtection="1">
      <alignment horizontal="center" vertical="center" wrapText="1"/>
      <protection locked="0"/>
    </xf>
    <xf numFmtId="43" fontId="39" fillId="0" borderId="0" xfId="1895" applyNumberFormat="1" applyFont="1" applyFill="1" applyAlignment="1" applyProtection="1">
      <alignment horizontal="center" vertical="center" wrapText="1"/>
      <protection locked="0"/>
    </xf>
    <xf numFmtId="201" fontId="39" fillId="0" borderId="0" xfId="1895" applyNumberFormat="1" applyFont="1" applyFill="1" applyAlignment="1" applyProtection="1">
      <alignment horizontal="center" vertical="center" wrapText="1"/>
      <protection locked="0"/>
    </xf>
    <xf numFmtId="43" fontId="14" fillId="0" borderId="2" xfId="3291" applyNumberFormat="1" applyFont="1" applyFill="1" applyBorder="1" applyAlignment="1" applyProtection="1">
      <alignment horizontal="left" vertical="center" wrapText="1"/>
      <protection locked="0"/>
    </xf>
    <xf numFmtId="43" fontId="21" fillId="0" borderId="2" xfId="3291" applyNumberFormat="1" applyFont="1" applyFill="1" applyBorder="1" applyAlignment="1" applyProtection="1">
      <alignment vertical="center"/>
      <protection locked="0"/>
    </xf>
    <xf numFmtId="201" fontId="14" fillId="0" borderId="2" xfId="3291" applyNumberFormat="1" applyFont="1" applyFill="1" applyBorder="1" applyAlignment="1" applyProtection="1">
      <alignment horizontal="left" vertical="center" wrapText="1"/>
      <protection locked="0"/>
    </xf>
    <xf numFmtId="199" fontId="21" fillId="0" borderId="2" xfId="3291" applyNumberFormat="1" applyFont="1" applyFill="1" applyBorder="1" applyAlignment="1" applyProtection="1">
      <alignment vertical="center"/>
      <protection locked="0"/>
    </xf>
    <xf numFmtId="43" fontId="11" fillId="0" borderId="1" xfId="664" applyNumberFormat="1" applyFont="1" applyFill="1" applyBorder="1" applyAlignment="1" applyProtection="1">
      <alignment horizontal="center" vertical="center" wrapText="1"/>
      <protection locked="0"/>
    </xf>
    <xf numFmtId="200" fontId="12" fillId="0" borderId="1" xfId="664" applyNumberFormat="1" applyFont="1" applyFill="1" applyBorder="1" applyAlignment="1" applyProtection="1">
      <alignment horizontal="center" vertical="center" wrapText="1"/>
      <protection locked="0"/>
    </xf>
    <xf numFmtId="201" fontId="11" fillId="0" borderId="1" xfId="664" applyNumberFormat="1" applyFont="1" applyFill="1" applyBorder="1" applyAlignment="1" applyProtection="1">
      <alignment horizontal="center" vertical="center" wrapText="1"/>
      <protection locked="0"/>
    </xf>
    <xf numFmtId="200" fontId="11" fillId="0" borderId="1" xfId="1895" applyNumberFormat="1" applyFont="1" applyFill="1" applyBorder="1" applyAlignment="1" applyProtection="1">
      <alignment horizontal="center" vertical="center" wrapText="1"/>
      <protection locked="0"/>
    </xf>
    <xf numFmtId="199" fontId="11" fillId="0" borderId="1" xfId="1895" applyNumberFormat="1" applyFont="1" applyFill="1" applyBorder="1" applyAlignment="1" applyProtection="1">
      <alignment horizontal="center" vertical="center" wrapText="1"/>
      <protection locked="0"/>
    </xf>
    <xf numFmtId="198" fontId="11" fillId="0" borderId="4" xfId="1622" applyNumberFormat="1" applyFont="1" applyFill="1" applyBorder="1" applyAlignment="1">
      <alignment horizontal="center" vertical="center" wrapText="1"/>
    </xf>
    <xf numFmtId="201" fontId="11" fillId="0" borderId="4" xfId="1622" applyNumberFormat="1" applyFont="1" applyFill="1" applyBorder="1" applyAlignment="1">
      <alignment horizontal="center" vertical="center" wrapText="1"/>
    </xf>
    <xf numFmtId="199" fontId="11" fillId="0" borderId="4" xfId="1622" applyNumberFormat="1" applyFont="1" applyFill="1" applyBorder="1" applyAlignment="1">
      <alignment horizontal="center" vertical="center" wrapText="1"/>
    </xf>
    <xf numFmtId="201" fontId="11" fillId="0" borderId="3" xfId="1622" applyNumberFormat="1" applyFont="1" applyFill="1" applyBorder="1" applyAlignment="1">
      <alignment horizontal="center" vertical="center" wrapText="1"/>
    </xf>
    <xf numFmtId="0" fontId="8" fillId="0" borderId="1" xfId="1622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1" xfId="1895" applyNumberFormat="1" applyFont="1" applyFill="1" applyBorder="1" applyAlignment="1">
      <alignment vertical="center"/>
    </xf>
    <xf numFmtId="3" fontId="21" fillId="0" borderId="1" xfId="985" applyNumberFormat="1" applyFont="1" applyFill="1" applyBorder="1" applyAlignment="1">
      <alignment horizontal="right" vertical="center" wrapText="1"/>
    </xf>
    <xf numFmtId="201" fontId="21" fillId="0" borderId="1" xfId="985" applyNumberFormat="1" applyFont="1" applyFill="1" applyBorder="1" applyAlignment="1">
      <alignment horizontal="right" vertical="center" wrapText="1"/>
    </xf>
    <xf numFmtId="199" fontId="21" fillId="0" borderId="1" xfId="985" applyNumberFormat="1" applyFont="1" applyFill="1" applyBorder="1" applyAlignment="1">
      <alignment horizontal="right" vertical="center" wrapText="1"/>
    </xf>
    <xf numFmtId="199" fontId="21" fillId="0" borderId="1" xfId="1895" applyNumberFormat="1" applyFont="1" applyFill="1" applyBorder="1" applyAlignment="1">
      <alignment vertical="center"/>
    </xf>
    <xf numFmtId="198" fontId="21" fillId="0" borderId="1" xfId="1895" applyNumberFormat="1" applyFont="1" applyFill="1" applyBorder="1" applyAlignment="1">
      <alignment vertical="center"/>
    </xf>
    <xf numFmtId="0" fontId="8" fillId="0" borderId="1" xfId="664" applyNumberFormat="1" applyFont="1" applyFill="1" applyBorder="1" applyAlignment="1">
      <alignment horizontal="left" vertical="center" wrapText="1"/>
    </xf>
    <xf numFmtId="0" fontId="14" fillId="0" borderId="1" xfId="664" applyNumberFormat="1" applyFont="1" applyFill="1" applyBorder="1" applyAlignment="1">
      <alignment horizontal="left" vertical="center" wrapText="1"/>
    </xf>
    <xf numFmtId="43" fontId="14" fillId="0" borderId="1" xfId="664" applyNumberFormat="1" applyFont="1" applyFill="1" applyBorder="1" applyAlignment="1">
      <alignment horizontal="left" vertical="center" wrapText="1"/>
    </xf>
    <xf numFmtId="198" fontId="21" fillId="0" borderId="1" xfId="1" applyNumberFormat="1" applyFont="1" applyFill="1" applyBorder="1" applyAlignment="1">
      <alignment vertical="center"/>
    </xf>
    <xf numFmtId="200" fontId="21" fillId="0" borderId="1" xfId="1895" applyNumberFormat="1" applyFont="1" applyFill="1" applyBorder="1" applyAlignment="1">
      <alignment vertical="center"/>
    </xf>
    <xf numFmtId="0" fontId="30" fillId="0" borderId="1" xfId="1622" applyNumberFormat="1" applyFont="1" applyFill="1" applyBorder="1" applyAlignment="1">
      <alignment horizontal="left" vertical="center" wrapText="1"/>
    </xf>
    <xf numFmtId="200" fontId="21" fillId="0" borderId="1" xfId="985" applyNumberFormat="1" applyFont="1" applyFill="1" applyBorder="1" applyAlignment="1">
      <alignment horizontal="right" vertical="center" wrapText="1"/>
    </xf>
    <xf numFmtId="0" fontId="14" fillId="0" borderId="1" xfId="264" applyFont="1" applyFill="1" applyBorder="1" applyAlignment="1">
      <alignment horizontal="left" vertical="center" wrapText="1"/>
    </xf>
    <xf numFmtId="200" fontId="21" fillId="0" borderId="1" xfId="664" applyNumberFormat="1" applyFont="1" applyFill="1" applyBorder="1" applyAlignment="1" applyProtection="1">
      <alignment vertical="center" wrapText="1"/>
    </xf>
    <xf numFmtId="200" fontId="21" fillId="0" borderId="1" xfId="763" applyNumberFormat="1" applyFont="1" applyFill="1" applyBorder="1" applyAlignment="1" applyProtection="1">
      <alignment vertical="center" wrapText="1"/>
    </xf>
    <xf numFmtId="201" fontId="21" fillId="0" borderId="1" xfId="1895" applyNumberFormat="1" applyFont="1" applyFill="1" applyBorder="1" applyAlignment="1">
      <alignment vertical="center"/>
    </xf>
    <xf numFmtId="200" fontId="21" fillId="0" borderId="1" xfId="1" applyNumberFormat="1" applyFont="1" applyFill="1" applyBorder="1" applyAlignment="1">
      <alignment vertical="center"/>
    </xf>
    <xf numFmtId="43" fontId="21" fillId="0" borderId="4" xfId="664" applyNumberFormat="1" applyFont="1" applyFill="1" applyBorder="1" applyAlignment="1">
      <alignment horizontal="left" vertical="center" wrapText="1"/>
    </xf>
    <xf numFmtId="200" fontId="21" fillId="0" borderId="4" xfId="1" applyNumberFormat="1" applyFont="1" applyFill="1" applyBorder="1" applyAlignment="1">
      <alignment vertical="center"/>
    </xf>
    <xf numFmtId="201" fontId="21" fillId="0" borderId="4" xfId="1895" applyNumberFormat="1" applyFont="1" applyFill="1" applyBorder="1" applyAlignment="1">
      <alignment vertical="center"/>
    </xf>
    <xf numFmtId="0" fontId="21" fillId="0" borderId="1" xfId="1895" applyNumberFormat="1" applyFont="1" applyFill="1" applyBorder="1" applyAlignment="1">
      <alignment vertical="center"/>
    </xf>
    <xf numFmtId="0" fontId="21" fillId="0" borderId="1" xfId="1622" applyFont="1" applyFill="1" applyBorder="1" applyAlignment="1">
      <alignment horizontal="left" vertical="center" wrapText="1"/>
    </xf>
    <xf numFmtId="200" fontId="21" fillId="0" borderId="1" xfId="1" applyNumberFormat="1" applyFont="1" applyFill="1" applyBorder="1" applyAlignment="1">
      <alignment horizontal="right" vertical="center"/>
    </xf>
    <xf numFmtId="200" fontId="21" fillId="0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1622" applyFont="1" applyFill="1" applyBorder="1" applyAlignment="1">
      <alignment horizontal="left" vertical="center" wrapText="1"/>
    </xf>
    <xf numFmtId="200" fontId="21" fillId="0" borderId="1" xfId="664" applyNumberFormat="1" applyFont="1" applyFill="1" applyBorder="1" applyAlignment="1">
      <alignment vertical="center"/>
    </xf>
    <xf numFmtId="201" fontId="14" fillId="0" borderId="1" xfId="1622" applyNumberFormat="1" applyFont="1" applyFill="1" applyBorder="1" applyAlignment="1">
      <alignment horizontal="left" vertical="center" wrapText="1"/>
    </xf>
    <xf numFmtId="0" fontId="30" fillId="0" borderId="1" xfId="1622" applyFont="1" applyFill="1" applyBorder="1" applyAlignment="1">
      <alignment horizontal="left" vertical="center" wrapText="1"/>
    </xf>
    <xf numFmtId="201" fontId="30" fillId="0" borderId="1" xfId="1622" applyNumberFormat="1" applyFont="1" applyFill="1" applyBorder="1" applyAlignment="1">
      <alignment horizontal="left" vertical="center" wrapText="1"/>
    </xf>
    <xf numFmtId="43" fontId="11" fillId="0" borderId="1" xfId="1895" applyNumberFormat="1" applyFont="1" applyFill="1" applyBorder="1" applyAlignment="1" applyProtection="1">
      <alignment horizontal="left" vertical="center" wrapText="1"/>
      <protection locked="0"/>
    </xf>
    <xf numFmtId="200" fontId="12" fillId="0" borderId="1" xfId="1895" applyNumberFormat="1" applyFont="1" applyFill="1" applyBorder="1" applyAlignment="1">
      <alignment vertical="center"/>
    </xf>
    <xf numFmtId="201" fontId="12" fillId="0" borderId="1" xfId="1895" applyNumberFormat="1" applyFont="1" applyFill="1" applyBorder="1" applyAlignment="1">
      <alignment vertical="center"/>
    </xf>
    <xf numFmtId="199" fontId="12" fillId="0" borderId="1" xfId="985" applyNumberFormat="1" applyFont="1" applyFill="1" applyBorder="1" applyAlignment="1">
      <alignment horizontal="right" vertical="center" wrapText="1"/>
    </xf>
    <xf numFmtId="199" fontId="12" fillId="0" borderId="1" xfId="1895" applyNumberFormat="1" applyFont="1" applyFill="1" applyBorder="1" applyAlignment="1">
      <alignment vertical="center"/>
    </xf>
    <xf numFmtId="200" fontId="12" fillId="0" borderId="1" xfId="1895" applyNumberFormat="1" applyFont="1" applyFill="1" applyBorder="1" applyAlignment="1" applyProtection="1">
      <alignment vertical="center"/>
      <protection locked="0"/>
    </xf>
    <xf numFmtId="201" fontId="12" fillId="0" borderId="1" xfId="1895" applyNumberFormat="1" applyFont="1" applyFill="1" applyBorder="1" applyAlignment="1" applyProtection="1">
      <alignment vertical="center"/>
      <protection locked="0"/>
    </xf>
    <xf numFmtId="0" fontId="12" fillId="0" borderId="1" xfId="763" applyFont="1" applyFill="1" applyBorder="1" applyAlignment="1">
      <alignment horizontal="left" vertical="center" wrapText="1"/>
    </xf>
    <xf numFmtId="200" fontId="12" fillId="0" borderId="1" xfId="1895" applyNumberFormat="1" applyFont="1" applyFill="1" applyBorder="1" applyAlignment="1">
      <alignment vertical="center" wrapText="1"/>
    </xf>
    <xf numFmtId="0" fontId="14" fillId="0" borderId="1" xfId="763" applyFont="1" applyFill="1" applyBorder="1" applyAlignment="1">
      <alignment horizontal="left" vertical="center" wrapText="1"/>
    </xf>
    <xf numFmtId="201" fontId="12" fillId="0" borderId="1" xfId="1895" applyNumberFormat="1" applyFont="1" applyFill="1" applyBorder="1" applyAlignment="1">
      <alignment vertical="center" wrapText="1"/>
    </xf>
    <xf numFmtId="200" fontId="21" fillId="0" borderId="1" xfId="1895" applyNumberFormat="1" applyFont="1" applyFill="1" applyBorder="1" applyAlignment="1">
      <alignment vertical="center" wrapText="1"/>
    </xf>
    <xf numFmtId="43" fontId="12" fillId="0" borderId="0" xfId="1895" applyNumberFormat="1" applyFont="1" applyFill="1" applyAlignment="1" applyProtection="1">
      <alignment vertical="center" wrapText="1"/>
      <protection locked="0"/>
    </xf>
    <xf numFmtId="201" fontId="12" fillId="0" borderId="0" xfId="1895" applyNumberFormat="1" applyFont="1" applyFill="1" applyAlignment="1" applyProtection="1">
      <alignment vertical="center"/>
      <protection locked="0"/>
    </xf>
    <xf numFmtId="198" fontId="12" fillId="0" borderId="0" xfId="1895" applyNumberFormat="1" applyFont="1" applyFill="1" applyAlignment="1" applyProtection="1">
      <alignment vertical="center"/>
      <protection locked="0"/>
    </xf>
    <xf numFmtId="31" fontId="21" fillId="0" borderId="2" xfId="3291" applyNumberFormat="1" applyFont="1" applyFill="1" applyBorder="1" applyAlignment="1" applyProtection="1">
      <alignment vertical="center" wrapText="1"/>
      <protection locked="0"/>
    </xf>
    <xf numFmtId="43" fontId="21" fillId="0" borderId="0" xfId="3291" applyNumberFormat="1" applyFont="1" applyFill="1" applyBorder="1" applyAlignment="1" applyProtection="1">
      <alignment vertical="center"/>
      <protection locked="0"/>
    </xf>
    <xf numFmtId="43" fontId="21" fillId="0" borderId="0" xfId="3291" applyNumberFormat="1" applyFont="1" applyFill="1" applyAlignment="1" applyProtection="1">
      <alignment vertical="center"/>
      <protection locked="0"/>
    </xf>
    <xf numFmtId="201" fontId="21" fillId="0" borderId="0" xfId="3291" applyNumberFormat="1" applyFont="1" applyFill="1" applyAlignment="1" applyProtection="1">
      <alignment vertical="center"/>
      <protection locked="0"/>
    </xf>
    <xf numFmtId="199" fontId="21" fillId="0" borderId="0" xfId="3291" applyNumberFormat="1" applyFont="1" applyFill="1" applyAlignment="1" applyProtection="1">
      <alignment vertical="center"/>
      <protection locked="0"/>
    </xf>
    <xf numFmtId="198" fontId="14" fillId="0" borderId="0" xfId="3291" applyNumberFormat="1" applyFont="1" applyFill="1" applyAlignment="1" applyProtection="1">
      <alignment horizontal="center" vertical="center"/>
      <protection locked="0"/>
    </xf>
    <xf numFmtId="202" fontId="12" fillId="0" borderId="1" xfId="664" applyNumberFormat="1" applyFont="1" applyFill="1" applyBorder="1" applyAlignment="1" applyProtection="1">
      <alignment horizontal="center" vertical="center" wrapText="1"/>
      <protection locked="0"/>
    </xf>
    <xf numFmtId="199" fontId="12" fillId="0" borderId="8" xfId="1622" applyNumberFormat="1" applyFont="1" applyFill="1" applyBorder="1" applyAlignment="1">
      <alignment horizontal="center" vertical="center" wrapText="1"/>
    </xf>
    <xf numFmtId="199" fontId="12" fillId="0" borderId="9" xfId="1622" applyNumberFormat="1" applyFont="1" applyFill="1" applyBorder="1" applyAlignment="1">
      <alignment horizontal="center" vertical="center" wrapText="1"/>
    </xf>
    <xf numFmtId="199" fontId="12" fillId="0" borderId="13" xfId="1622" applyNumberFormat="1" applyFont="1" applyFill="1" applyBorder="1" applyAlignment="1">
      <alignment horizontal="center" vertical="center" wrapText="1"/>
    </xf>
    <xf numFmtId="198" fontId="11" fillId="0" borderId="1" xfId="1895" applyNumberFormat="1" applyFont="1" applyFill="1" applyBorder="1" applyAlignment="1" applyProtection="1">
      <alignment horizontal="center" vertical="center" wrapText="1"/>
      <protection locked="0"/>
    </xf>
    <xf numFmtId="198" fontId="11" fillId="0" borderId="1" xfId="664" applyNumberFormat="1" applyFont="1" applyFill="1" applyBorder="1" applyAlignment="1" applyProtection="1">
      <alignment horizontal="center" vertical="center" wrapText="1"/>
      <protection locked="0"/>
    </xf>
    <xf numFmtId="200" fontId="11" fillId="0" borderId="1" xfId="664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664" applyNumberFormat="1" applyFont="1" applyFill="1" applyBorder="1" applyAlignment="1" applyProtection="1">
      <alignment vertical="center" wrapText="1"/>
    </xf>
    <xf numFmtId="201" fontId="21" fillId="0" borderId="1" xfId="664" applyNumberFormat="1" applyFont="1" applyFill="1" applyBorder="1" applyAlignment="1" applyProtection="1">
      <alignment vertical="center" wrapText="1"/>
    </xf>
    <xf numFmtId="199" fontId="21" fillId="0" borderId="1" xfId="664" applyNumberFormat="1" applyFont="1" applyFill="1" applyBorder="1" applyAlignment="1" applyProtection="1">
      <alignment vertical="center" wrapText="1"/>
    </xf>
    <xf numFmtId="198" fontId="21" fillId="0" borderId="1" xfId="664" applyNumberFormat="1" applyFont="1" applyFill="1" applyBorder="1" applyAlignment="1" applyProtection="1">
      <alignment vertical="center" wrapText="1"/>
    </xf>
    <xf numFmtId="202" fontId="21" fillId="0" borderId="1" xfId="664" applyNumberFormat="1" applyFont="1" applyFill="1" applyBorder="1" applyAlignment="1" applyProtection="1">
      <alignment vertical="center" wrapText="1"/>
    </xf>
    <xf numFmtId="3" fontId="21" fillId="0" borderId="1" xfId="1670" applyNumberFormat="1" applyFont="1" applyFill="1" applyBorder="1" applyAlignment="1" applyProtection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1" fillId="0" borderId="1" xfId="264" applyFont="1" applyFill="1" applyBorder="1" applyAlignment="1">
      <alignment horizontal="left" vertical="center" wrapText="1"/>
    </xf>
    <xf numFmtId="43" fontId="11" fillId="0" borderId="1" xfId="664" applyNumberFormat="1" applyFont="1" applyFill="1" applyBorder="1" applyAlignment="1" applyProtection="1">
      <alignment horizontal="left" vertical="center" wrapText="1"/>
      <protection locked="0"/>
    </xf>
    <xf numFmtId="202" fontId="12" fillId="0" borderId="1" xfId="664" applyNumberFormat="1" applyFont="1" applyFill="1" applyBorder="1" applyAlignment="1" applyProtection="1">
      <alignment vertical="center"/>
      <protection locked="0"/>
    </xf>
    <xf numFmtId="201" fontId="12" fillId="0" borderId="1" xfId="664" applyNumberFormat="1" applyFont="1" applyFill="1" applyBorder="1" applyAlignment="1" applyProtection="1">
      <alignment vertical="center" wrapText="1"/>
    </xf>
    <xf numFmtId="199" fontId="12" fillId="0" borderId="1" xfId="664" applyNumberFormat="1" applyFont="1" applyFill="1" applyBorder="1" applyAlignment="1" applyProtection="1">
      <alignment vertical="center"/>
      <protection locked="0"/>
    </xf>
    <xf numFmtId="198" fontId="12" fillId="0" borderId="1" xfId="664" applyNumberFormat="1" applyFont="1" applyFill="1" applyBorder="1" applyAlignment="1" applyProtection="1">
      <alignment vertical="center"/>
      <protection locked="0"/>
    </xf>
    <xf numFmtId="43" fontId="11" fillId="0" borderId="1" xfId="664" applyNumberFormat="1" applyFont="1" applyFill="1" applyBorder="1" applyAlignment="1" applyProtection="1">
      <alignment vertical="center" wrapText="1"/>
      <protection locked="0"/>
    </xf>
    <xf numFmtId="43" fontId="12" fillId="0" borderId="1" xfId="664" applyNumberFormat="1" applyFont="1" applyFill="1" applyBorder="1" applyAlignment="1" applyProtection="1">
      <alignment vertical="center"/>
      <protection locked="0"/>
    </xf>
    <xf numFmtId="0" fontId="21" fillId="0" borderId="1" xfId="264" applyFont="1" applyFill="1" applyBorder="1" applyAlignment="1">
      <alignment vertical="center" wrapText="1"/>
    </xf>
    <xf numFmtId="202" fontId="21" fillId="0" borderId="1" xfId="664" applyNumberFormat="1" applyFont="1" applyFill="1" applyBorder="1" applyAlignment="1" applyProtection="1">
      <alignment vertical="center"/>
      <protection locked="0"/>
    </xf>
    <xf numFmtId="43" fontId="21" fillId="0" borderId="1" xfId="664" applyNumberFormat="1" applyFont="1" applyFill="1" applyBorder="1" applyAlignment="1" applyProtection="1">
      <alignment vertical="center"/>
      <protection locked="0"/>
    </xf>
    <xf numFmtId="199" fontId="21" fillId="0" borderId="1" xfId="664" applyNumberFormat="1" applyFont="1" applyFill="1" applyBorder="1" applyAlignment="1" applyProtection="1">
      <alignment vertical="center"/>
      <protection locked="0"/>
    </xf>
    <xf numFmtId="198" fontId="21" fillId="0" borderId="1" xfId="664" applyNumberFormat="1" applyFont="1" applyFill="1" applyBorder="1" applyAlignment="1">
      <alignment vertical="center" wrapText="1"/>
    </xf>
    <xf numFmtId="202" fontId="21" fillId="0" borderId="1" xfId="664" applyNumberFormat="1" applyFont="1" applyFill="1" applyBorder="1" applyAlignment="1">
      <alignment vertical="center" wrapText="1"/>
    </xf>
    <xf numFmtId="201" fontId="21" fillId="0" borderId="1" xfId="664" applyNumberFormat="1" applyFont="1" applyFill="1" applyBorder="1" applyAlignment="1">
      <alignment vertical="center" wrapText="1"/>
    </xf>
    <xf numFmtId="202" fontId="12" fillId="0" borderId="1" xfId="664" applyNumberFormat="1" applyFont="1" applyFill="1" applyBorder="1" applyAlignment="1">
      <alignment vertical="center" wrapText="1"/>
    </xf>
    <xf numFmtId="201" fontId="12" fillId="0" borderId="1" xfId="664" applyNumberFormat="1" applyFont="1" applyFill="1" applyBorder="1" applyAlignment="1">
      <alignment vertical="center" wrapText="1"/>
    </xf>
    <xf numFmtId="198" fontId="12" fillId="0" borderId="1" xfId="664" applyNumberFormat="1" applyFont="1" applyFill="1" applyBorder="1" applyAlignment="1">
      <alignment vertical="center" wrapText="1"/>
    </xf>
    <xf numFmtId="0" fontId="12" fillId="0" borderId="1" xfId="264" applyFont="1" applyFill="1" applyBorder="1" applyAlignment="1">
      <alignment vertical="center" wrapText="1"/>
    </xf>
    <xf numFmtId="0" fontId="21" fillId="0" borderId="1" xfId="763" applyFont="1" applyFill="1" applyBorder="1" applyAlignment="1">
      <alignment vertical="center" wrapText="1"/>
    </xf>
    <xf numFmtId="203" fontId="21" fillId="0" borderId="1" xfId="1895" applyNumberFormat="1" applyFont="1" applyFill="1" applyBorder="1" applyAlignment="1" applyProtection="1">
      <alignment vertical="center"/>
      <protection locked="0"/>
    </xf>
    <xf numFmtId="201" fontId="21" fillId="0" borderId="1" xfId="1895" applyNumberFormat="1" applyFont="1" applyFill="1" applyBorder="1" applyAlignment="1" applyProtection="1">
      <alignment vertical="center"/>
      <protection locked="0"/>
    </xf>
    <xf numFmtId="198" fontId="21" fillId="0" borderId="1" xfId="1895" applyNumberFormat="1" applyFont="1" applyFill="1" applyBorder="1" applyAlignment="1" applyProtection="1">
      <alignment vertical="center"/>
      <protection locked="0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201" fontId="12" fillId="0" borderId="1" xfId="664" applyNumberFormat="1" applyFont="1" applyFill="1" applyBorder="1" applyAlignment="1" applyProtection="1">
      <alignment vertical="center"/>
      <protection locked="0"/>
    </xf>
    <xf numFmtId="199" fontId="12" fillId="0" borderId="1" xfId="664" applyNumberFormat="1" applyFont="1" applyFill="1" applyBorder="1" applyAlignment="1" applyProtection="1">
      <alignment vertical="center" wrapText="1"/>
    </xf>
    <xf numFmtId="43" fontId="11" fillId="0" borderId="1" xfId="1895" applyNumberFormat="1" applyFont="1" applyFill="1" applyBorder="1" applyAlignment="1" applyProtection="1">
      <alignment vertical="center" wrapText="1"/>
      <protection locked="0"/>
    </xf>
    <xf numFmtId="201" fontId="21" fillId="0" borderId="1" xfId="664" applyNumberFormat="1" applyFont="1" applyFill="1" applyBorder="1" applyAlignment="1" applyProtection="1">
      <alignment vertical="center"/>
      <protection locked="0"/>
    </xf>
    <xf numFmtId="198" fontId="21" fillId="0" borderId="1" xfId="664" applyNumberFormat="1" applyFont="1" applyFill="1" applyBorder="1" applyAlignment="1" applyProtection="1">
      <alignment vertical="center"/>
      <protection locked="0"/>
    </xf>
    <xf numFmtId="43" fontId="21" fillId="0" borderId="1" xfId="664" applyNumberFormat="1" applyFont="1" applyFill="1" applyBorder="1" applyAlignment="1" applyProtection="1">
      <alignment vertical="center" wrapText="1"/>
      <protection locked="0"/>
    </xf>
    <xf numFmtId="3" fontId="12" fillId="0" borderId="1" xfId="664" applyNumberFormat="1" applyFont="1" applyFill="1" applyBorder="1" applyAlignment="1" applyProtection="1">
      <alignment vertical="center"/>
      <protection locked="0"/>
    </xf>
    <xf numFmtId="199" fontId="12" fillId="0" borderId="0" xfId="1895" applyNumberFormat="1" applyFont="1" applyFill="1" applyAlignment="1" applyProtection="1">
      <alignment vertical="center" wrapText="1"/>
      <protection locked="0"/>
    </xf>
    <xf numFmtId="200" fontId="12" fillId="0" borderId="0" xfId="1895" applyNumberFormat="1" applyFont="1" applyFill="1" applyAlignment="1" applyProtection="1">
      <alignment vertical="center" wrapText="1"/>
      <protection locked="0"/>
    </xf>
    <xf numFmtId="201" fontId="11" fillId="0" borderId="1" xfId="1895" applyNumberFormat="1" applyFont="1" applyFill="1" applyBorder="1" applyAlignment="1" applyProtection="1">
      <alignment vertical="center" wrapText="1"/>
      <protection locked="0"/>
    </xf>
    <xf numFmtId="199" fontId="21" fillId="0" borderId="1" xfId="664" applyNumberFormat="1" applyFont="1" applyFill="1" applyBorder="1" applyAlignment="1" applyProtection="1">
      <alignment vertical="center" wrapText="1"/>
      <protection locked="0"/>
    </xf>
    <xf numFmtId="201" fontId="21" fillId="0" borderId="1" xfId="664" applyNumberFormat="1" applyFont="1" applyFill="1" applyBorder="1" applyAlignment="1" applyProtection="1">
      <alignment vertical="center" wrapText="1"/>
      <protection locked="0"/>
    </xf>
    <xf numFmtId="199" fontId="12" fillId="0" borderId="1" xfId="664" applyNumberFormat="1" applyFont="1" applyFill="1" applyBorder="1" applyAlignment="1" applyProtection="1">
      <alignment vertical="center" wrapText="1"/>
      <protection locked="0"/>
    </xf>
    <xf numFmtId="201" fontId="12" fillId="0" borderId="1" xfId="664" applyNumberFormat="1" applyFont="1" applyFill="1" applyBorder="1" applyAlignment="1" applyProtection="1">
      <alignment vertical="center" wrapText="1"/>
      <protection locked="0"/>
    </xf>
    <xf numFmtId="3" fontId="12" fillId="0" borderId="1" xfId="1895" applyNumberFormat="1" applyFont="1" applyFill="1" applyBorder="1" applyAlignment="1">
      <alignment vertical="center" wrapText="1"/>
    </xf>
    <xf numFmtId="3" fontId="11" fillId="0" borderId="1" xfId="264" applyNumberFormat="1" applyFont="1" applyFill="1" applyBorder="1" applyAlignment="1" applyProtection="1">
      <alignment horizontal="left" vertical="center" wrapText="1"/>
    </xf>
    <xf numFmtId="198" fontId="12" fillId="0" borderId="1" xfId="1895" applyNumberFormat="1" applyFont="1" applyFill="1" applyBorder="1" applyAlignment="1">
      <alignment vertical="center" wrapText="1"/>
    </xf>
    <xf numFmtId="200" fontId="12" fillId="0" borderId="3" xfId="1" applyNumberFormat="1" applyFont="1" applyFill="1" applyBorder="1" applyAlignment="1">
      <alignment horizontal="right" vertical="center" wrapText="1"/>
    </xf>
    <xf numFmtId="3" fontId="12" fillId="0" borderId="3" xfId="1895" applyNumberFormat="1" applyFont="1" applyFill="1" applyBorder="1" applyAlignment="1">
      <alignment vertical="center" wrapText="1"/>
    </xf>
    <xf numFmtId="203" fontId="11" fillId="0" borderId="1" xfId="0" applyNumberFormat="1" applyFont="1" applyFill="1" applyBorder="1" applyAlignment="1">
      <alignment horizontal="left" vertical="center" wrapText="1"/>
    </xf>
    <xf numFmtId="200" fontId="12" fillId="0" borderId="1" xfId="664" applyNumberFormat="1" applyFont="1" applyFill="1" applyBorder="1" applyAlignment="1">
      <alignment vertical="center" wrapText="1"/>
    </xf>
    <xf numFmtId="200" fontId="12" fillId="0" borderId="1" xfId="664" applyNumberFormat="1" applyFont="1" applyFill="1" applyBorder="1" applyAlignment="1" applyProtection="1">
      <alignment vertical="center"/>
    </xf>
    <xf numFmtId="201" fontId="12" fillId="0" borderId="1" xfId="664" applyNumberFormat="1" applyFont="1" applyFill="1" applyBorder="1" applyAlignment="1" applyProtection="1">
      <alignment vertical="center"/>
    </xf>
    <xf numFmtId="199" fontId="12" fillId="0" borderId="1" xfId="664" applyNumberFormat="1" applyFont="1" applyFill="1" applyBorder="1" applyAlignment="1" applyProtection="1">
      <alignment vertical="center"/>
    </xf>
    <xf numFmtId="43" fontId="40" fillId="0" borderId="0" xfId="664" applyNumberFormat="1" applyFont="1" applyFill="1" applyAlignment="1" applyProtection="1">
      <alignment horizontal="left" vertical="center" wrapText="1"/>
      <protection locked="0"/>
    </xf>
    <xf numFmtId="43" fontId="14" fillId="0" borderId="0" xfId="664" applyNumberFormat="1" applyFont="1" applyFill="1" applyAlignment="1" applyProtection="1">
      <alignment horizontal="left" vertical="center" wrapText="1"/>
      <protection locked="0"/>
    </xf>
    <xf numFmtId="201" fontId="14" fillId="0" borderId="0" xfId="664" applyNumberFormat="1" applyFont="1" applyFill="1" applyAlignment="1" applyProtection="1">
      <alignment horizontal="left" vertical="center" wrapText="1"/>
      <protection locked="0"/>
    </xf>
    <xf numFmtId="200" fontId="14" fillId="0" borderId="0" xfId="664" applyNumberFormat="1" applyFont="1" applyFill="1" applyAlignment="1" applyProtection="1">
      <alignment vertical="center"/>
      <protection locked="0"/>
    </xf>
    <xf numFmtId="199" fontId="14" fillId="0" borderId="0" xfId="664" applyNumberFormat="1" applyFont="1" applyFill="1" applyAlignment="1" applyProtection="1">
      <alignment vertical="center"/>
      <protection locked="0"/>
    </xf>
    <xf numFmtId="200" fontId="14" fillId="0" borderId="0" xfId="664" applyNumberFormat="1" applyFont="1" applyFill="1" applyAlignment="1" applyProtection="1">
      <alignment vertical="center" wrapText="1"/>
      <protection locked="0"/>
    </xf>
    <xf numFmtId="199" fontId="14" fillId="0" borderId="0" xfId="664" applyNumberFormat="1" applyFont="1" applyFill="1" applyAlignment="1" applyProtection="1">
      <alignment vertical="center" wrapText="1"/>
      <protection locked="0"/>
    </xf>
    <xf numFmtId="49" fontId="21" fillId="0" borderId="0" xfId="664" applyNumberFormat="1" applyFont="1" applyFill="1" applyAlignment="1" applyProtection="1">
      <alignment vertical="center" wrapText="1"/>
      <protection locked="0"/>
    </xf>
    <xf numFmtId="49" fontId="14" fillId="0" borderId="0" xfId="664" applyNumberFormat="1" applyFont="1" applyFill="1" applyAlignment="1" applyProtection="1">
      <alignment vertical="center" wrapText="1"/>
      <protection locked="0"/>
    </xf>
    <xf numFmtId="202" fontId="21" fillId="0" borderId="0" xfId="664" applyNumberFormat="1" applyFont="1" applyFill="1" applyAlignment="1" applyProtection="1">
      <alignment vertical="center" wrapText="1"/>
      <protection locked="0"/>
    </xf>
    <xf numFmtId="43" fontId="21" fillId="0" borderId="1" xfId="664" applyNumberFormat="1" applyFont="1" applyFill="1" applyBorder="1" applyAlignment="1" applyProtection="1">
      <alignment horizontal="left" vertical="center" wrapText="1"/>
      <protection locked="0"/>
    </xf>
    <xf numFmtId="43" fontId="41" fillId="0" borderId="1" xfId="664" applyNumberFormat="1" applyFont="1" applyFill="1" applyBorder="1" applyAlignment="1" applyProtection="1">
      <alignment vertical="center" wrapText="1"/>
      <protection locked="0"/>
    </xf>
    <xf numFmtId="202" fontId="41" fillId="0" borderId="1" xfId="664" applyNumberFormat="1" applyFont="1" applyFill="1" applyBorder="1" applyAlignment="1" applyProtection="1">
      <alignment vertical="center"/>
      <protection locked="0"/>
    </xf>
    <xf numFmtId="201" fontId="41" fillId="0" borderId="1" xfId="664" applyNumberFormat="1" applyFont="1" applyFill="1" applyBorder="1" applyAlignment="1" applyProtection="1">
      <alignment vertical="center"/>
      <protection locked="0"/>
    </xf>
    <xf numFmtId="199" fontId="41" fillId="0" borderId="1" xfId="664" applyNumberFormat="1" applyFont="1" applyFill="1" applyBorder="1" applyAlignment="1" applyProtection="1">
      <alignment vertical="center" wrapText="1"/>
    </xf>
    <xf numFmtId="198" fontId="41" fillId="0" borderId="1" xfId="664" applyNumberFormat="1" applyFont="1" applyFill="1" applyBorder="1" applyAlignment="1" applyProtection="1">
      <alignment vertical="center"/>
      <protection locked="0"/>
    </xf>
    <xf numFmtId="199" fontId="41" fillId="0" borderId="1" xfId="664" applyNumberFormat="1" applyFont="1" applyFill="1" applyBorder="1" applyAlignment="1" applyProtection="1">
      <alignment vertical="center" wrapText="1"/>
      <protection locked="0"/>
    </xf>
    <xf numFmtId="201" fontId="41" fillId="0" borderId="1" xfId="664" applyNumberFormat="1" applyFont="1" applyFill="1" applyBorder="1" applyAlignment="1" applyProtection="1">
      <alignment vertical="center" wrapText="1"/>
      <protection locked="0"/>
    </xf>
    <xf numFmtId="43" fontId="41" fillId="0" borderId="0" xfId="664" applyNumberFormat="1" applyFont="1" applyFill="1" applyAlignment="1" applyProtection="1">
      <alignment vertical="center"/>
      <protection locked="0"/>
    </xf>
    <xf numFmtId="0" fontId="22" fillId="0" borderId="0" xfId="1622" applyFont="1" applyAlignment="1">
      <alignment wrapText="1"/>
    </xf>
    <xf numFmtId="198" fontId="22" fillId="0" borderId="0" xfId="1622" applyNumberFormat="1" applyFont="1" applyFill="1"/>
    <xf numFmtId="199" fontId="22" fillId="0" borderId="0" xfId="1622" applyNumberFormat="1" applyFont="1" applyFill="1"/>
    <xf numFmtId="201" fontId="22" fillId="0" borderId="0" xfId="1622" applyNumberFormat="1" applyFont="1" applyFill="1"/>
    <xf numFmtId="0" fontId="24" fillId="0" borderId="0" xfId="1622" applyFont="1" applyFill="1" applyAlignment="1">
      <alignment vertical="center" wrapText="1"/>
    </xf>
    <xf numFmtId="198" fontId="22" fillId="0" borderId="0" xfId="1622" applyNumberFormat="1" applyFont="1" applyFill="1" applyAlignment="1">
      <alignment vertical="center"/>
    </xf>
    <xf numFmtId="199" fontId="22" fillId="0" borderId="0" xfId="1622" applyNumberFormat="1" applyFont="1" applyFill="1" applyAlignment="1">
      <alignment vertical="center"/>
    </xf>
    <xf numFmtId="201" fontId="22" fillId="0" borderId="0" xfId="1622" applyNumberFormat="1" applyFont="1" applyFill="1" applyAlignment="1">
      <alignment vertical="center"/>
    </xf>
    <xf numFmtId="3" fontId="42" fillId="0" borderId="0" xfId="2522" applyNumberFormat="1" applyFont="1" applyFill="1" applyBorder="1" applyAlignment="1">
      <alignment horizontal="center" vertical="center" wrapText="1"/>
    </xf>
    <xf numFmtId="199" fontId="42" fillId="0" borderId="0" xfId="2522" applyNumberFormat="1" applyFont="1" applyFill="1" applyBorder="1" applyAlignment="1">
      <alignment horizontal="center" vertical="center" wrapText="1"/>
    </xf>
    <xf numFmtId="201" fontId="42" fillId="0" borderId="0" xfId="2522" applyNumberFormat="1" applyFont="1" applyFill="1" applyBorder="1" applyAlignment="1">
      <alignment horizontal="center" vertical="center" wrapText="1"/>
    </xf>
    <xf numFmtId="198" fontId="42" fillId="0" borderId="0" xfId="2522" applyNumberFormat="1" applyFont="1" applyFill="1" applyBorder="1" applyAlignment="1">
      <alignment horizontal="center" vertical="center" wrapText="1"/>
    </xf>
    <xf numFmtId="0" fontId="14" fillId="0" borderId="0" xfId="2818" applyFont="1" applyFill="1" applyAlignment="1">
      <alignment horizontal="left" vertical="center" wrapText="1"/>
    </xf>
    <xf numFmtId="204" fontId="21" fillId="0" borderId="2" xfId="2818" applyNumberFormat="1" applyFont="1" applyFill="1" applyBorder="1" applyAlignment="1">
      <alignment horizontal="center" vertical="center"/>
    </xf>
    <xf numFmtId="198" fontId="21" fillId="0" borderId="2" xfId="2818" applyNumberFormat="1" applyFont="1" applyFill="1" applyBorder="1" applyAlignment="1">
      <alignment horizontal="center" vertical="center"/>
    </xf>
    <xf numFmtId="201" fontId="21" fillId="0" borderId="2" xfId="2818" applyNumberFormat="1" applyFont="1" applyFill="1" applyBorder="1" applyAlignment="1">
      <alignment horizontal="center" vertical="center"/>
    </xf>
    <xf numFmtId="198" fontId="14" fillId="0" borderId="0" xfId="2818" applyNumberFormat="1" applyFont="1" applyFill="1" applyAlignment="1">
      <alignment horizontal="justify" vertical="center"/>
    </xf>
    <xf numFmtId="3" fontId="11" fillId="0" borderId="4" xfId="1622" applyNumberFormat="1" applyFont="1" applyFill="1" applyBorder="1" applyAlignment="1">
      <alignment horizontal="center" vertical="center" wrapText="1"/>
    </xf>
    <xf numFmtId="198" fontId="12" fillId="0" borderId="4" xfId="1622" applyNumberFormat="1" applyFont="1" applyFill="1" applyBorder="1" applyAlignment="1">
      <alignment horizontal="center" vertical="center" wrapText="1"/>
    </xf>
    <xf numFmtId="201" fontId="12" fillId="0" borderId="9" xfId="1622" applyNumberFormat="1" applyFont="1" applyFill="1" applyBorder="1" applyAlignment="1">
      <alignment horizontal="center" vertical="center" wrapText="1"/>
    </xf>
    <xf numFmtId="3" fontId="12" fillId="0" borderId="3" xfId="1622" applyNumberFormat="1" applyFont="1" applyFill="1" applyBorder="1" applyAlignment="1">
      <alignment horizontal="center" vertical="center" wrapText="1"/>
    </xf>
    <xf numFmtId="198" fontId="12" fillId="0" borderId="3" xfId="1622" applyNumberFormat="1" applyFont="1" applyFill="1" applyBorder="1" applyAlignment="1">
      <alignment horizontal="center" vertical="center" wrapText="1"/>
    </xf>
    <xf numFmtId="198" fontId="11" fillId="0" borderId="1" xfId="1622" applyNumberFormat="1" applyFont="1" applyFill="1" applyBorder="1" applyAlignment="1">
      <alignment horizontal="center" vertical="center" wrapText="1"/>
    </xf>
    <xf numFmtId="199" fontId="11" fillId="0" borderId="1" xfId="1622" applyNumberFormat="1" applyFont="1" applyFill="1" applyBorder="1" applyAlignment="1">
      <alignment horizontal="center" vertical="center" wrapText="1"/>
    </xf>
    <xf numFmtId="201" fontId="11" fillId="0" borderId="1" xfId="1622" applyNumberFormat="1" applyFont="1" applyFill="1" applyBorder="1" applyAlignment="1">
      <alignment horizontal="center" vertical="center" wrapText="1"/>
    </xf>
    <xf numFmtId="3" fontId="11" fillId="0" borderId="1" xfId="1622" applyNumberFormat="1" applyFont="1" applyFill="1" applyBorder="1" applyAlignment="1">
      <alignment horizontal="left" vertical="center" wrapText="1"/>
    </xf>
    <xf numFmtId="199" fontId="12" fillId="0" borderId="1" xfId="1895" applyNumberFormat="1" applyFont="1" applyFill="1" applyBorder="1" applyAlignment="1">
      <alignment horizontal="right" vertical="center"/>
    </xf>
    <xf numFmtId="201" fontId="12" fillId="0" borderId="1" xfId="1895" applyNumberFormat="1" applyFont="1" applyFill="1" applyBorder="1" applyAlignment="1">
      <alignment horizontal="right" vertical="center"/>
    </xf>
    <xf numFmtId="0" fontId="10" fillId="0" borderId="1" xfId="1622" applyFont="1" applyFill="1" applyBorder="1" applyAlignment="1">
      <alignment vertical="center" wrapText="1"/>
    </xf>
    <xf numFmtId="0" fontId="8" fillId="0" borderId="1" xfId="1622" applyFont="1" applyFill="1" applyBorder="1" applyAlignment="1">
      <alignment vertical="center" wrapText="1"/>
    </xf>
    <xf numFmtId="0" fontId="30" fillId="0" borderId="1" xfId="1622" applyFont="1" applyFill="1" applyBorder="1" applyAlignment="1">
      <alignment vertical="center" wrapText="1"/>
    </xf>
    <xf numFmtId="200" fontId="12" fillId="0" borderId="1" xfId="985" applyNumberFormat="1" applyFont="1" applyFill="1" applyBorder="1" applyAlignment="1">
      <alignment horizontal="right" vertical="center" wrapText="1"/>
    </xf>
    <xf numFmtId="201" fontId="12" fillId="0" borderId="1" xfId="985" applyNumberFormat="1" applyFont="1" applyFill="1" applyBorder="1" applyAlignment="1">
      <alignment horizontal="right" vertical="center" wrapText="1"/>
    </xf>
    <xf numFmtId="3" fontId="12" fillId="0" borderId="1" xfId="1895" applyNumberFormat="1" applyFont="1" applyFill="1" applyBorder="1" applyAlignment="1">
      <alignment vertical="center"/>
    </xf>
    <xf numFmtId="198" fontId="14" fillId="0" borderId="1" xfId="0" applyNumberFormat="1" applyFont="1" applyFill="1" applyBorder="1" applyAlignment="1">
      <alignment vertical="center"/>
    </xf>
    <xf numFmtId="199" fontId="30" fillId="0" borderId="1" xfId="1622" applyNumberFormat="1" applyFont="1" applyFill="1" applyBorder="1" applyAlignment="1">
      <alignment vertical="center" wrapText="1"/>
    </xf>
    <xf numFmtId="205" fontId="21" fillId="0" borderId="1" xfId="763" applyNumberFormat="1" applyFont="1" applyFill="1" applyBorder="1" applyAlignment="1" applyProtection="1">
      <alignment horizontal="right" vertical="center" wrapText="1"/>
    </xf>
    <xf numFmtId="3" fontId="21" fillId="0" borderId="1" xfId="1622" applyNumberFormat="1" applyFont="1" applyFill="1" applyBorder="1" applyAlignment="1">
      <alignment horizontal="left" vertical="center" wrapText="1"/>
    </xf>
    <xf numFmtId="0" fontId="21" fillId="0" borderId="1" xfId="1622" applyNumberFormat="1" applyFont="1" applyFill="1" applyBorder="1" applyAlignment="1">
      <alignment vertical="center" wrapText="1"/>
    </xf>
    <xf numFmtId="0" fontId="21" fillId="0" borderId="1" xfId="1622" applyFont="1" applyFill="1" applyBorder="1" applyAlignment="1">
      <alignment vertical="center" wrapText="1"/>
    </xf>
    <xf numFmtId="1" fontId="21" fillId="0" borderId="1" xfId="1622" applyNumberFormat="1" applyFont="1" applyFill="1" applyBorder="1" applyAlignment="1">
      <alignment vertical="center" wrapText="1"/>
    </xf>
    <xf numFmtId="3" fontId="11" fillId="0" borderId="1" xfId="1895" applyNumberFormat="1" applyFont="1" applyFill="1" applyBorder="1" applyAlignment="1">
      <alignment vertical="center" wrapText="1"/>
    </xf>
    <xf numFmtId="49" fontId="11" fillId="0" borderId="1" xfId="1895" applyNumberFormat="1" applyFont="1" applyFill="1" applyBorder="1" applyAlignment="1">
      <alignment vertical="center" wrapText="1"/>
    </xf>
    <xf numFmtId="199" fontId="11" fillId="0" borderId="1" xfId="1895" applyNumberFormat="1" applyFont="1" applyFill="1" applyBorder="1" applyAlignment="1">
      <alignment vertical="center" wrapText="1"/>
    </xf>
    <xf numFmtId="201" fontId="11" fillId="0" borderId="1" xfId="1895" applyNumberFormat="1" applyFont="1" applyFill="1" applyBorder="1" applyAlignment="1">
      <alignment vertical="center" wrapText="1"/>
    </xf>
    <xf numFmtId="199" fontId="42" fillId="0" borderId="0" xfId="2522" applyNumberFormat="1" applyFont="1" applyFill="1" applyBorder="1" applyAlignment="1" applyProtection="1">
      <alignment horizontal="center" vertical="center" wrapText="1"/>
    </xf>
    <xf numFmtId="199" fontId="14" fillId="0" borderId="0" xfId="2818" applyNumberFormat="1" applyFont="1" applyFill="1" applyAlignment="1">
      <alignment horizontal="justify" vertical="center"/>
    </xf>
    <xf numFmtId="199" fontId="12" fillId="0" borderId="1" xfId="1622" applyNumberFormat="1" applyFont="1" applyFill="1" applyBorder="1" applyAlignment="1">
      <alignment horizontal="right" vertical="center" wrapText="1"/>
    </xf>
    <xf numFmtId="199" fontId="21" fillId="0" borderId="1" xfId="1622" applyNumberFormat="1" applyFont="1" applyFill="1" applyBorder="1" applyAlignment="1">
      <alignment vertical="center" wrapText="1"/>
    </xf>
    <xf numFmtId="199" fontId="12" fillId="0" borderId="1" xfId="1622" applyNumberFormat="1" applyFont="1" applyFill="1" applyBorder="1" applyAlignment="1">
      <alignment vertical="center" wrapText="1"/>
    </xf>
    <xf numFmtId="0" fontId="40" fillId="0" borderId="0" xfId="1622" applyFont="1" applyAlignment="1">
      <alignment wrapText="1"/>
    </xf>
  </cellXfs>
  <cellStyles count="33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检查单元格 3 3" xfId="49"/>
    <cellStyle name="好_M03 2 2" xfId="50"/>
    <cellStyle name="好_M01-2(州市补助收入) 2 2_2016年7旬月报表(1)" xfId="51"/>
    <cellStyle name="常规 4 7" xfId="52"/>
    <cellStyle name="解释性文本 2 2 2" xfId="53"/>
    <cellStyle name="40% - 强调文字颜色 6 4 2" xfId="54"/>
    <cellStyle name="好_M01-2(州市补助收入) 2 2_2016年6旬月报表(1)" xfId="55"/>
    <cellStyle name="好_M01-2(州市补助收入) 2 2" xfId="56"/>
    <cellStyle name="差_义务教育阶段教职工人数（教育厅提供最终） 2" xfId="57"/>
    <cellStyle name="好_Book2 3_2016年6旬月报表(1)" xfId="58"/>
    <cellStyle name="好_Book2 3" xfId="59"/>
    <cellStyle name="强调文字颜色 6 2 2 2" xfId="60"/>
    <cellStyle name="好_Book2 2" xfId="61"/>
    <cellStyle name="好_Book1_融资完成情况统计表 2" xfId="62"/>
    <cellStyle name="好_Book1_来宾市2011年下半年BT融资建设项目计划表201108081 2_2016年7旬月报表(1)" xfId="63"/>
    <cellStyle name="好_Book1_来宾市2011年下半年BT融资建设项目计划表201108081 2_2016年6旬月报表(1)" xfId="64"/>
    <cellStyle name="好_Book1_Book1" xfId="65"/>
    <cellStyle name="差_来宾市2011年下半年BT融资建设项目计划表201108081 2 2" xfId="66"/>
    <cellStyle name="好_Book1_3 3_2016年旬月报表(1)" xfId="67"/>
    <cellStyle name="强调文字颜色 5 9 2" xfId="68"/>
    <cellStyle name="好_Book1_3 3" xfId="69"/>
    <cellStyle name="好_Book1_3 2 2_2016年6旬月报表(1)" xfId="70"/>
    <cellStyle name="20% - 强调文字颜色 6 10 2" xfId="71"/>
    <cellStyle name="好_Book1_3 2 2" xfId="72"/>
    <cellStyle name="好_Book1_3 2" xfId="73"/>
    <cellStyle name="标题 2 9 2" xfId="74"/>
    <cellStyle name="检查单元格 4_社会保险基金预算调整表" xfId="75"/>
    <cellStyle name="好_Book1_3" xfId="76"/>
    <cellStyle name="标题 2 9" xfId="77"/>
    <cellStyle name="好_Book1_2011.7 3_2016年旬月报表(1)" xfId="78"/>
    <cellStyle name="常规 2 10 2" xfId="79"/>
    <cellStyle name="好_Book1_2011.7 3_2016年7旬月报表(1)" xfId="80"/>
    <cellStyle name="注释 3 2 2" xfId="81"/>
    <cellStyle name="好_Book1_2011.7 3" xfId="82"/>
    <cellStyle name="好_Book1_2011.7 2 2" xfId="83"/>
    <cellStyle name="好_Book1_2011.7 2" xfId="84"/>
    <cellStyle name="好_Book1_2 2_2016年旬月报表(1)" xfId="85"/>
    <cellStyle name="好_工程建设管理台帐(7月） 2 2_2016年6旬月报表(1)" xfId="86"/>
    <cellStyle name="汇总 8" xfId="87"/>
    <cellStyle name="差_2009年一般性转移支付标准工资_奖励补助测算7.25 (version 1) (version 1) 3_2016年7旬月报表(1)" xfId="88"/>
    <cellStyle name="好_Book1_2 2_2016年6旬月报表(1)" xfId="89"/>
    <cellStyle name="好_2009年一般性转移支付标准工资_奖励补助测算5.24冯铸 2 2_2016年7旬月报表(1)" xfId="90"/>
    <cellStyle name="好_Book1_2 2" xfId="91"/>
    <cellStyle name="标题 2 8 2" xfId="92"/>
    <cellStyle name="好_Book1_2" xfId="93"/>
    <cellStyle name="标题 2 8" xfId="94"/>
    <cellStyle name="好_Book1_工程建设管理台帐(7月） 2_2016年6旬月报表(1)" xfId="95"/>
    <cellStyle name="差_云南农村义务教育统计表 3_2016年6旬月报表(1)" xfId="96"/>
    <cellStyle name="好_来宾市2011年下半年BT融资建设项目计划表201108081 2 2_2016年6旬月报表(1)" xfId="97"/>
    <cellStyle name="好_Book1_1_来宾市2011年下半年BT融资建设项目计划表201108081 2 2_2016年7旬月报表(1)" xfId="98"/>
    <cellStyle name="好_5334_2006年迪庆县级财政报表附表 2 2" xfId="99"/>
    <cellStyle name="60% - 强调文字颜色 5 8" xfId="100"/>
    <cellStyle name="好_Book1_1_来宾市2011年下半年BT融资建设项目计划表201108081 2" xfId="101"/>
    <cellStyle name="差_来宾市2011年下半年BT融资建设项目计划表201108081 2 2_2016年旬月报表(1)" xfId="102"/>
    <cellStyle name="好_Book1_1_2011.7" xfId="103"/>
    <cellStyle name="好_Book1_1 2_2016年7旬月报表(1)" xfId="104"/>
    <cellStyle name="好_Book1_1 2_2016年6旬月报表(1)" xfId="105"/>
    <cellStyle name="好_Book1 2" xfId="106"/>
    <cellStyle name="好_Book1_融资完成情况统计表 2_2016年旬月报表(1)" xfId="107"/>
    <cellStyle name="检查单元格 2" xfId="108"/>
    <cellStyle name="好_5334_2006年迪庆县级财政报表附表 3_2016年旬月报表(1)" xfId="109"/>
    <cellStyle name="60% - 强调文字颜色 4 10" xfId="110"/>
    <cellStyle name="计算 8 2" xfId="111"/>
    <cellStyle name="好_5334_2006年迪庆县级财政报表附表 3_2016年7旬月报表(1)" xfId="112"/>
    <cellStyle name="Header2" xfId="113"/>
    <cellStyle name="好_5334_2006年迪庆县级财政报表附表 3" xfId="114"/>
    <cellStyle name="60% - 强调文字颜色 3 5" xfId="115"/>
    <cellStyle name="差_2009年一般性转移支付标准工资_地方配套按人均增幅控制8.30xl 3_2016年旬月报表(1)" xfId="116"/>
    <cellStyle name="强调文字颜色 1 2 2 3" xfId="117"/>
    <cellStyle name="注释 2 3_社会保险基金预算调整表" xfId="118"/>
    <cellStyle name="好_5334_2006年迪庆县级财政报表附表 2 2_2016年6旬月报表(1)" xfId="119"/>
    <cellStyle name="好_业务工作量指标" xfId="120"/>
    <cellStyle name="好_5334_2006年迪庆县级财政报表附表 2" xfId="121"/>
    <cellStyle name="强调文字颜色 1 2 2 2" xfId="122"/>
    <cellStyle name="60% - 强调文字颜色 3 4" xfId="123"/>
    <cellStyle name="好_530629_2006年县级财政报表附表 3" xfId="124"/>
    <cellStyle name="好_0502通海县 2 2_2016年7旬月报表(1)" xfId="125"/>
    <cellStyle name="警告文本 8" xfId="126"/>
    <cellStyle name="好_桂投9月报统计局 2" xfId="127"/>
    <cellStyle name="检查单元格 8 2" xfId="128"/>
    <cellStyle name="好_530629_2006年县级财政报表附表 2 2" xfId="129"/>
    <cellStyle name="好_530623_2006年县级财政报表附表 3_2016年旬月报表(1)" xfId="130"/>
    <cellStyle name="好_义务教育阶段教职工人数（教育厅提供最终） 3" xfId="131"/>
    <cellStyle name="好_530623_2006年县级财政报表附表 2 2" xfId="132"/>
    <cellStyle name="好_530623_2006年县级财政报表附表 2" xfId="133"/>
    <cellStyle name="好_530623_2006年县级财政报表附表" xfId="134"/>
    <cellStyle name="好_2008云南省分县市中小学教职工统计表（教育厅提供） 3_2016年7旬月报表(1)" xfId="135"/>
    <cellStyle name="好_教育厅提供义务教育及高中教师人数（2009年1月6日） 2 2" xfId="136"/>
    <cellStyle name="好_2011.7 2_2016年7旬月报表(1)" xfId="137"/>
    <cellStyle name="好_2011.7" xfId="138"/>
    <cellStyle name="40% - 强调文字颜色 5 3 2" xfId="139"/>
    <cellStyle name="好_2009年一般性转移支付标准工资_奖励补助测算7.25 5_2016年6旬月报表(1)" xfId="140"/>
    <cellStyle name="好_2009年一般性转移支付标准工资_奖励补助测算7.25 3_2016年旬月报表(1)" xfId="141"/>
    <cellStyle name="好_2009年一般性转移支付标准工资_地方配套按人均增幅控制8.31（调整结案率后）xl 3" xfId="142"/>
    <cellStyle name="百分比 2 3" xfId="143"/>
    <cellStyle name="好_丽江汇总 2" xfId="144"/>
    <cellStyle name="强调文字颜色 4 5 2" xfId="145"/>
    <cellStyle name="好_Book2 2 2_2016年6旬月报表(1)" xfId="146"/>
    <cellStyle name="好_2009年一般性转移支付标准工资_奖励补助测算7.25 3" xfId="147"/>
    <cellStyle name="好_5334_2006年迪庆县级财政报表附表 2 2_2016年旬月报表(1)" xfId="148"/>
    <cellStyle name="好_2009年一般性转移支付标准工资_奖励补助测算7.25 2" xfId="149"/>
    <cellStyle name="好_云南省2008年中小学教职工情况（教育厅提供20090101加工整理）" xfId="150"/>
    <cellStyle name="好_2009年一般性转移支付标准工资_奖励补助测算7.25 (version 1) (version 1) 2 2_2016年6旬月报表(1)" xfId="151"/>
    <cellStyle name="好_2009年一般性转移支付标准工资_奖励补助测算7.23 3_2016年7旬月报表(1)" xfId="152"/>
    <cellStyle name="计算 2_(融安县）2017年政府新增一般债券资金安排使用表" xfId="153"/>
    <cellStyle name="20% - 强调文字颜色 5 5" xfId="154"/>
    <cellStyle name="60% - 强调文字颜色 5 8 2" xfId="155"/>
    <cellStyle name="好_云南省2008年中小学教职工情况（教育厅提供20090101加工整理） 3_2016年旬月报表(1)" xfId="156"/>
    <cellStyle name="好_2009年一般性转移支付标准工资_奖励补助测算7.23 3_2016年6旬月报表(1)" xfId="157"/>
    <cellStyle name="好_2009年一般性转移支付标准工资_奖励补助测算7.23 2 2" xfId="158"/>
    <cellStyle name="60% - 强调文字颜色 5 2 2" xfId="159"/>
    <cellStyle name="好_三季度－表二 2 2_2016年6旬月报表(1)" xfId="160"/>
    <cellStyle name="好_2009年一般性转移支付标准工资_奖励补助测算5.24冯铸" xfId="161"/>
    <cellStyle name="好_2009年一般性转移支付标准工资_奖励补助测算5.23新 3" xfId="162"/>
    <cellStyle name="差_三季度－表二 3_2016年旬月报表(1)" xfId="163"/>
    <cellStyle name="好_2009年一般性转移支付标准工资_奖励补助测算5.22测试" xfId="164"/>
    <cellStyle name="强调文字颜色 6 4" xfId="165"/>
    <cellStyle name="捠壿_Region Orders (2)" xfId="166"/>
    <cellStyle name="好_2009年一般性转移支付标准工资_地方配套按人均增幅控制8.31（调整结案率后）xl 2 2_2016年旬月报表(1)" xfId="167"/>
    <cellStyle name="好_M03 2" xfId="168"/>
    <cellStyle name="_Book1_1" xfId="169"/>
    <cellStyle name="好_2009年一般性转移支付标准工资_地方配套按人均增幅控制8.31（调整结案率后）xl 2 2_2016年7旬月报表(1)" xfId="170"/>
    <cellStyle name="好_指标五" xfId="171"/>
    <cellStyle name="好_2009年一般性转移支付标准工资_地方配套按人均增幅控制8.30一般预算平均增幅、人均可用财力平均增幅两次控制、社会治安系数调整、案件数调整xl" xfId="172"/>
    <cellStyle name="链接单元格 9" xfId="173"/>
    <cellStyle name="好_Book1_来宾市2011年下半年BT融资建设项目计划表201108081 2_2016年旬月报表(1)" xfId="174"/>
    <cellStyle name="差_2009年一般性转移支付标准工资_奖励补助测算7.23 2 2_2016年6旬月报表(1)" xfId="175"/>
    <cellStyle name="好_2009年一般性转移支付标准工资_地方配套按人均增幅控制8.30xl 3_2016年6旬月报表(1)" xfId="176"/>
    <cellStyle name="20% - 强调文字颜色 6 7" xfId="177"/>
    <cellStyle name="好_奖励补助测算7.25 (version 1) (version 1) 2" xfId="178"/>
    <cellStyle name="好_云南省2008年转移支付测算——州市本级考核部分及政策性测算" xfId="179"/>
    <cellStyle name="好_2009年一般性转移支付标准工资_地方配套按人均增幅控制8.30xl 2 2" xfId="180"/>
    <cellStyle name="好_2009年一般性转移支付标准工资_不用软件计算9.1不考虑经费管理评价xl 3_2016年6旬月报表(1)" xfId="181"/>
    <cellStyle name="好_2009年一般性转移支付标准工资_不用软件计算9.1不考虑经费管理评价xl 3" xfId="182"/>
    <cellStyle name="好_2、土地面积、人口、粮食产量基本情况 3" xfId="183"/>
    <cellStyle name="好_2009年一般性转移支付标准工资_~5676413 3_2016年7旬月报表(1)" xfId="184"/>
    <cellStyle name="好_2009年一般性转移支付标准工资_奖励补助测算7.23 2 2_2016年旬月报表(1)" xfId="185"/>
    <cellStyle name="差_2、土地面积、人口、粮食产量基本情况 2" xfId="186"/>
    <cellStyle name="好_云南农村义务教育统计表 2 2_2016年7旬月报表(1)" xfId="187"/>
    <cellStyle name="好_2009年一般性转移支付标准工资 2" xfId="188"/>
    <cellStyle name="好_2009年一般性转移支付标准工资 2 2_2016年7旬月报表(1)" xfId="189"/>
    <cellStyle name="差_2009年一般性转移支付标准工资_奖励补助测算5.22测试" xfId="190"/>
    <cellStyle name="好_2009年一般性转移支付标准工资 2 2_2016年6旬月报表(1)" xfId="191"/>
    <cellStyle name="好_Book1_Book1 3_2016年旬月报表(1)" xfId="192"/>
    <cellStyle name="好_2008云南省分县市中小学教职工统计表（教育厅提供） 2 2_2016年6旬月报表(1)" xfId="193"/>
    <cellStyle name="好_2008年县级公安保障标准落实奖励经费分配测算 2" xfId="194"/>
    <cellStyle name="好_地方配套按人均增幅控制8.30一般预算平均增幅、人均可用财力平均增幅两次控制、社会治安系数调整、案件数调整xl 3_2016年旬月报表(1)" xfId="195"/>
    <cellStyle name="好_Book1_2011.7 2 2_2016年6旬月报表(1)" xfId="196"/>
    <cellStyle name="好_2007年人员分部门统计表 3_2016年旬月报表(1)" xfId="197"/>
    <cellStyle name="20% - 强调文字颜色 2 8" xfId="198"/>
    <cellStyle name="百分比 5" xfId="199"/>
    <cellStyle name="好_2007年人员分部门统计表 3_2016年7旬月报表(1)" xfId="200"/>
    <cellStyle name="好_2007年人员分部门统计表 3" xfId="201"/>
    <cellStyle name="常规 3 8 2" xfId="202"/>
    <cellStyle name="好_奖励补助测算5.23新 3_2016年7旬月报表(1)" xfId="203"/>
    <cellStyle name="好_2007年人员分部门统计表" xfId="204"/>
    <cellStyle name="检查单元格 2 2_社会保险基金预算调整表" xfId="205"/>
    <cellStyle name="好_2007年可用财力 2" xfId="206"/>
    <cellStyle name="好_2007年检察院案件数 3_2016年7旬月报表(1)" xfId="207"/>
    <cellStyle name="好_2007年检察院案件数 2 2_2016年旬月报表(1)" xfId="208"/>
    <cellStyle name="链接单元格 8" xfId="209"/>
    <cellStyle name="好_2007年检察院案件数 2 2_2016年7旬月报表(1)" xfId="210"/>
    <cellStyle name="好_下半年禁吸戒毒经费1000万元 2 2_2016年6旬月报表(1)" xfId="211"/>
    <cellStyle name="常规_Book1" xfId="212"/>
    <cellStyle name="强调文字颜色 6 2 3" xfId="213"/>
    <cellStyle name="好_2006年在职人员情况 3_2016年7旬月报表(1)" xfId="214"/>
    <cellStyle name="强调文字颜色 3 2 3" xfId="215"/>
    <cellStyle name="好_2009年一般性转移支付标准工资_地方配套按人均增幅控制8.30xl" xfId="216"/>
    <cellStyle name="输出 8" xfId="217"/>
    <cellStyle name="差_奖励补助测算7.25 (version 1) (version 1) 2 2" xfId="218"/>
    <cellStyle name="Neutral 2" xfId="219"/>
    <cellStyle name="Normal - Style1" xfId="220"/>
    <cellStyle name="差_2011.7 2_2016年6旬月报表(1)" xfId="221"/>
    <cellStyle name="差_0502通海县 3_2016年旬月报表(1)" xfId="222"/>
    <cellStyle name="差_第五部分(才淼、饶永宏） 2 2_2016年6旬月报表(1)" xfId="223"/>
    <cellStyle name="好_下半年禁吸戒毒经费1000万元 3_2016年6旬月报表(1)" xfId="224"/>
    <cellStyle name="强调文字颜色 3 5 2" xfId="225"/>
    <cellStyle name="强调文字颜色 4 6" xfId="226"/>
    <cellStyle name="常规 3 8" xfId="227"/>
    <cellStyle name="差_桂投9月报统计局 3_2016年6旬月报表(1)" xfId="228"/>
    <cellStyle name="差_2006年在职人员情况 3_2016年6旬月报表(1)" xfId="229"/>
    <cellStyle name="好_卫生部门 2 2_2016年7旬月报表(1)" xfId="230"/>
    <cellStyle name="20% - 强调文字颜色 6 4 2" xfId="231"/>
    <cellStyle name="链接单元格 6_社会保险基金预算调整表" xfId="232"/>
    <cellStyle name="输入 8_社会保险基金预算调整表" xfId="233"/>
    <cellStyle name="20% - 强调文字颜色 1 7 2" xfId="234"/>
    <cellStyle name="输入 5 2" xfId="235"/>
    <cellStyle name="强调 3 2" xfId="236"/>
    <cellStyle name="_ET_STYLE_NoName_00__Book1" xfId="237"/>
    <cellStyle name="Heading 4" xfId="238"/>
    <cellStyle name="差_2007年政法部门业务指标 2 2_2016年7旬月报表(1)" xfId="239"/>
    <cellStyle name="差_2015年基金预算表" xfId="240"/>
    <cellStyle name="好_2009年一般性转移支付标准工资_奖励补助测算5.22测试 2" xfId="241"/>
    <cellStyle name="40% - 强调文字颜色 1 6 2" xfId="242"/>
    <cellStyle name="强调文字颜色 4 11" xfId="243"/>
    <cellStyle name="输出 2 2 3" xfId="244"/>
    <cellStyle name="Accent5 5" xfId="245"/>
    <cellStyle name="Accent4 - 40% 3" xfId="246"/>
    <cellStyle name="好_不用软件计算9.1不考虑经费管理评价xl 2" xfId="247"/>
    <cellStyle name="链接单元格 7_社会保险基金预算调整表" xfId="248"/>
    <cellStyle name="汇总 9_社会保险基金预算调整表" xfId="249"/>
    <cellStyle name="千位分隔 3 2" xfId="250"/>
    <cellStyle name="强调文字颜色 6 5" xfId="251"/>
    <cellStyle name="强调文字颜色 2 11" xfId="252"/>
    <cellStyle name="40% - 强调文字颜色 1 2 2 3" xfId="253"/>
    <cellStyle name="差_00省级(定稿) 3_2016年旬月报表(1)" xfId="254"/>
    <cellStyle name="差_03昭通 3" xfId="255"/>
    <cellStyle name="好_县级公安机关公用经费标准奖励测算方案（定稿）" xfId="256"/>
    <cellStyle name="好_2006年全省财力计算表（中央、决算） 2 2_2016年6旬月报表(1)" xfId="257"/>
    <cellStyle name="强调文字颜色 5 2 2" xfId="258"/>
    <cellStyle name="差_2009年一般性转移支付标准工资_奖励补助测算5.24冯铸 2 2_2016年7旬月报表(1)" xfId="259"/>
    <cellStyle name="60% - 强调文字颜色 5 2 2 2 2" xfId="260"/>
    <cellStyle name="普通_ 白土" xfId="261"/>
    <cellStyle name="60% - 强调文字颜色 5 2 2 3" xfId="262"/>
    <cellStyle name="gcd_Book1" xfId="263"/>
    <cellStyle name="常规_2016年财政收支预算1－10表 (1)" xfId="264"/>
    <cellStyle name="差_2007年检察院案件数 2 2_2016年7旬月报表(1)" xfId="265"/>
    <cellStyle name="20% - 强调文字颜色 6 2 2" xfId="266"/>
    <cellStyle name="好_云南省2008年中小学教职工情况（教育厅提供20090101加工整理） 2 2_2016年6旬月报表(1)" xfId="267"/>
    <cellStyle name="差_地方配套按人均增幅控制8.30xl 2" xfId="268"/>
    <cellStyle name="Warning Text" xfId="269"/>
    <cellStyle name="好_2009年一般性转移支付标准工资_地方配套按人均增幅控制8.31（调整结案率后）xl 3_2016年旬月报表(1)" xfId="270"/>
    <cellStyle name="差_不用软件计算9.1不考虑经费管理评价xl 3_2016年旬月报表(1)" xfId="271"/>
    <cellStyle name="60% - 强调文字颜色 2 5" xfId="272"/>
    <cellStyle name="好_2006年分析表" xfId="273"/>
    <cellStyle name="差_三季度－表二" xfId="274"/>
    <cellStyle name="40% - 强调文字颜色 2 4" xfId="275"/>
    <cellStyle name="60% - 强调文字颜色 4 3 2 2" xfId="276"/>
    <cellStyle name="20% - 强调文字颜色 2 4 2" xfId="277"/>
    <cellStyle name="60% - 强调文字颜色 4 11" xfId="278"/>
    <cellStyle name="好_汇总 3_2016年6旬月报表(1)" xfId="279"/>
    <cellStyle name="强调文字颜色 4 4 2" xfId="280"/>
    <cellStyle name="强调文字颜色 3 11" xfId="281"/>
    <cellStyle name="好_2、土地面积、人口、粮食产量基本情况 2 2_2016年7旬月报表(1)" xfId="282"/>
    <cellStyle name="Accent4 - 20% 2 2" xfId="283"/>
    <cellStyle name="Accent1 - 40% 2" xfId="284"/>
    <cellStyle name="Percent [2] 3" xfId="285"/>
    <cellStyle name="差_地方配套按人均增幅控制8.30一般预算平均增幅、人均可用财力平均增幅两次控制、社会治安系数调整、案件数调整xl 2 2_2016年6旬月报表(1)" xfId="286"/>
    <cellStyle name="强调文字颜色 5 3 2 2" xfId="287"/>
    <cellStyle name="60% - 强调文字颜色 4 10 2" xfId="288"/>
    <cellStyle name="差_Book1_2011.7 2 2_2016年6旬月报表(1)" xfId="289"/>
    <cellStyle name="未定义" xfId="290"/>
    <cellStyle name="差_2006年水利统计指标统计表 2 2" xfId="291"/>
    <cellStyle name="差_1003牟定县 2" xfId="292"/>
    <cellStyle name="差_2009年一般性转移支付标准工资_地方配套按人均增幅控制8.30一般预算平均增幅、人均可用财力平均增幅两次控制、社会治安系数调整、案件数调整xl 3_2016年7旬月报表(1)" xfId="293"/>
    <cellStyle name="40% - Accent2 2 2" xfId="294"/>
    <cellStyle name="标题 3 5_社会保险基金预算调整表" xfId="295"/>
    <cellStyle name="标题 3 5 2" xfId="296"/>
    <cellStyle name="好_三季度－表二" xfId="297"/>
    <cellStyle name="链接单元格 10" xfId="298"/>
    <cellStyle name="强调文字颜色 3 8" xfId="299"/>
    <cellStyle name="好_2007年人员分部门统计表 2 2_2016年6旬月报表(1)" xfId="300"/>
    <cellStyle name="好_业务工作量指标 2 2" xfId="301"/>
    <cellStyle name="60% - 强调文字颜色 3 8 2" xfId="302"/>
    <cellStyle name="差_汇总" xfId="303"/>
    <cellStyle name="40% - 强调文字颜色 5 6 2" xfId="304"/>
    <cellStyle name="差_云南省2008年中小学教职工情况（教育厅提供20090101加工整理） 3" xfId="305"/>
    <cellStyle name="差_2009年一般性转移支付标准工资_地方配套按人均增幅控制8.31（调整结案率后）xl 3_2016年7旬月报表(1)" xfId="306"/>
    <cellStyle name="差_Book2 2" xfId="307"/>
    <cellStyle name="60% - 强调文字颜色 1 2_(融安县）2017年政府新增一般债券资金安排使用表" xfId="308"/>
    <cellStyle name="好_高中教师人数（教育厅1.6日提供） 3" xfId="309"/>
    <cellStyle name="好_05玉溪 2 2_2016年6旬月报表(1)" xfId="310"/>
    <cellStyle name="20% - 强调文字颜色 3 3 2" xfId="311"/>
    <cellStyle name="输入 2" xfId="312"/>
    <cellStyle name="差_教育厅提供义务教育及高中教师人数（2009年1月6日） 3_2016年7旬月报表(1)" xfId="313"/>
    <cellStyle name="标题 1 7_社会保险基金预算调整表" xfId="314"/>
    <cellStyle name="好_2008云南省分县市中小学教职工统计表（教育厅提供） 2" xfId="315"/>
    <cellStyle name="Accent3 - 40% 2" xfId="316"/>
    <cellStyle name="差_5334_2006年迪庆县级财政报表附表 3" xfId="317"/>
    <cellStyle name="60% - Accent2" xfId="318"/>
    <cellStyle name="好_2007年检察院案件数" xfId="319"/>
    <cellStyle name="好_业务工作量指标 2 2_2016年7旬月报表(1)" xfId="320"/>
    <cellStyle name="检查单元格 10_社会保险基金预算调整表" xfId="321"/>
    <cellStyle name="强调文字颜色 3 2" xfId="322"/>
    <cellStyle name="20% - 强调文字颜色 4 3 2 2" xfId="323"/>
    <cellStyle name="链接单元格 9_社会保险基金预算调整表" xfId="324"/>
    <cellStyle name="差_530629_2006年县级财政报表附表 3" xfId="325"/>
    <cellStyle name="差_2009年一般性转移支付标准工资_不用软件计算9.1不考虑经费管理评价xl 2" xfId="326"/>
    <cellStyle name="好_财政供养人员 2 2_2016年旬月报表(1)" xfId="327"/>
    <cellStyle name="好_三季度－表二 2" xfId="328"/>
    <cellStyle name="差_15年预算总表(3.5）" xfId="329"/>
    <cellStyle name="汇总 10" xfId="330"/>
    <cellStyle name="Accent3 4" xfId="331"/>
    <cellStyle name="60% - 强调文字颜色 6 4 2" xfId="332"/>
    <cellStyle name="差_2007年检察院案件数 2" xfId="333"/>
    <cellStyle name="差_2009年一般性转移支付标准工资_~5676413 3_2016年旬月报表(1)" xfId="334"/>
    <cellStyle name="Check Cell_社会保险基金预算调整表" xfId="335"/>
    <cellStyle name="40% - 强调文字颜色 5 5" xfId="336"/>
    <cellStyle name="差_基础数据分析 2 2_2016年7旬月报表(1)" xfId="337"/>
    <cellStyle name="输入 3 2 2" xfId="338"/>
    <cellStyle name="好_2009年一般性转移支付标准工资_奖励补助测算7.25 3_2016年6旬月报表(1)" xfId="339"/>
    <cellStyle name="注释 5_社会保险基金预算调整表" xfId="340"/>
    <cellStyle name="差_05玉溪 2 2_2016年6旬月报表(1)" xfId="341"/>
    <cellStyle name="_ET_STYLE_NoName_00__Book1_来宾市2011年下半年BT融资建设项目计划表201108081" xfId="342"/>
    <cellStyle name="强调文字颜色 3 2_(融安县）2017年政府新增一般债券资金安排使用表" xfId="343"/>
    <cellStyle name="差_M03 2 2_2016年7旬月报表(1)" xfId="344"/>
    <cellStyle name="差_5334_2006年迪庆县级财政报表附表 2" xfId="345"/>
    <cellStyle name="好_Book2 3_2016年旬月报表(1)" xfId="346"/>
    <cellStyle name="差_~5676413 2" xfId="347"/>
    <cellStyle name="差_三季度－表二 2" xfId="348"/>
    <cellStyle name="适中 10" xfId="349"/>
    <cellStyle name="per.style" xfId="350"/>
    <cellStyle name="强调文字颜色 2 4 2" xfId="351"/>
    <cellStyle name="强调文字颜色 4 9" xfId="352"/>
    <cellStyle name="60% - 强调文字颜色 5 9" xfId="353"/>
    <cellStyle name="常规 9 2" xfId="354"/>
    <cellStyle name="差_Book1_1_来宾市2011年下半年BT融资建设项目计划表201108081" xfId="355"/>
    <cellStyle name="20% - 强调文字颜色 4 5 2" xfId="356"/>
    <cellStyle name="_20100326高清市院遂宁检察院1080P配置清单26日改" xfId="357"/>
    <cellStyle name="差_不用软件计算9.1不考虑经费管理评价xl 3_2016年6旬月报表(1)" xfId="358"/>
    <cellStyle name="注释 4_社会保险基金预算调整表" xfId="359"/>
    <cellStyle name="小数_社会保险基金预算调整表" xfId="360"/>
    <cellStyle name="60% - 强调文字颜色 6 2" xfId="361"/>
    <cellStyle name="常规 2 8 2" xfId="362"/>
    <cellStyle name="差_奖励补助测算7.25 2" xfId="363"/>
    <cellStyle name="差_地方配套按人均增幅控制8.30xl 2 2_2016年7旬月报表(1)" xfId="364"/>
    <cellStyle name="强调文字颜色 2 4" xfId="365"/>
    <cellStyle name="好_奖励补助测算7.25 2 2_2016年7旬月报表(1)" xfId="366"/>
    <cellStyle name="gcd 3" xfId="367"/>
    <cellStyle name="60% - 强调文字颜色 2 4 2" xfId="368"/>
    <cellStyle name="差_云南省2008年中小学教职工情况（教育厅提供20090101加工整理） 2 2_2016年6旬月报表(1)" xfId="369"/>
    <cellStyle name="20% - 强调文字颜色 1 8 2" xfId="370"/>
    <cellStyle name="好_财政供养人员 3_2016年7旬月报表(1)" xfId="371"/>
    <cellStyle name="差_卫生部门 2 2_2016年6旬月报表(1)" xfId="372"/>
    <cellStyle name="差_县级公安机关公用经费标准奖励测算方案（定稿） 2 2_2016年6旬月报表(1)" xfId="373"/>
    <cellStyle name="60% - 强调文字颜色 6 2 2" xfId="374"/>
    <cellStyle name="差_地方配套按人均增幅控制8.30一般预算平均增幅、人均可用财力平均增幅两次控制、社会治安系数调整、案件数调整xl 2 2_2016年7旬月报表(1)" xfId="375"/>
    <cellStyle name="40% - 强调文字颜色 2 2 2 2" xfId="376"/>
    <cellStyle name="千位分隔 2 2" xfId="377"/>
    <cellStyle name="差_2009年一般性转移支付标准工资_~4190974 2 2_2016年旬月报表(1)" xfId="378"/>
    <cellStyle name="差_2006年基础数据 3" xfId="379"/>
    <cellStyle name="数量" xfId="380"/>
    <cellStyle name="差_2009年一般性转移支付标准工资_~5676413 2 2_2016年7旬月报表(1)" xfId="381"/>
    <cellStyle name="差_05玉溪 3_2016年7旬月报表(1)" xfId="382"/>
    <cellStyle name="差_Book1_3 3_2016年7旬月报表(1)" xfId="383"/>
    <cellStyle name="40% - 强调文字颜色 1 5 2" xfId="384"/>
    <cellStyle name="好_奖励补助测算5.22测试 3" xfId="385"/>
    <cellStyle name="60% - 强调文字颜色 5 3 2" xfId="386"/>
    <cellStyle name="标题 2 5 2" xfId="387"/>
    <cellStyle name="输出 9" xfId="388"/>
    <cellStyle name="好_奖励补助测算5.23新 2 2_2016年6旬月报表(1)" xfId="389"/>
    <cellStyle name="差_义务教育阶段教职工人数（教育厅提供最终） 3" xfId="390"/>
    <cellStyle name="差_5334_2006年迪庆县级财政报表附表 2 2_2016年旬月报表(1)" xfId="391"/>
    <cellStyle name="好_11大理 3_2016年7旬月报表(1)" xfId="392"/>
    <cellStyle name="好_奖励补助测算7.25 (version 1) (version 1) 3" xfId="393"/>
    <cellStyle name="20% - 强调文字颜色 6 2 2 2" xfId="394"/>
    <cellStyle name="好_地方配套按人均增幅控制8.30xl 3_2016年7旬月报表(1)" xfId="395"/>
    <cellStyle name="好_县级公安机关公用经费标准奖励测算方案（定稿） 3_2016年7旬月报表(1)" xfId="396"/>
    <cellStyle name="40% - 强调文字颜色 3 2_(融安县）2017年政府新增一般债券资金安排使用表" xfId="397"/>
    <cellStyle name="Accent1 - 20% 2 2" xfId="398"/>
    <cellStyle name="差_云南省2008年中小学教师人数统计表" xfId="399"/>
    <cellStyle name="好_云南农村义务教育统计表 2 2_2016年6旬月报表(1)" xfId="400"/>
    <cellStyle name="常规 3 2 3" xfId="401"/>
    <cellStyle name="40% - 强调文字颜色 6 9" xfId="402"/>
    <cellStyle name="好_2006年基础数据 2" xfId="403"/>
    <cellStyle name="好_丽江汇总" xfId="404"/>
    <cellStyle name="强调文字颜色 4 5" xfId="405"/>
    <cellStyle name="警告文本 2_(融安县）2017年政府新增一般债券资金安排使用表" xfId="406"/>
    <cellStyle name="20% - 强调文字颜色 1 6 2" xfId="407"/>
    <cellStyle name="输入 4 2" xfId="408"/>
    <cellStyle name="_Book1" xfId="409"/>
    <cellStyle name="Accent2 - 20% 2" xfId="410"/>
    <cellStyle name="差_2006年基础数据 2 2_2016年旬月报表(1)" xfId="411"/>
    <cellStyle name="40% - 强调文字颜色 5 3 3" xfId="412"/>
    <cellStyle name="40% - Accent3 3" xfId="413"/>
    <cellStyle name="好_2007年政法部门业务指标 3_2016年旬月报表(1)" xfId="414"/>
    <cellStyle name="好_Book1" xfId="415"/>
    <cellStyle name="Accent6 - 40% 2 2" xfId="416"/>
    <cellStyle name="寘嬫愗傝 [0.00]_Region Orders (2)" xfId="417"/>
    <cellStyle name="好_530623_2006年县级财政报表附表 3" xfId="418"/>
    <cellStyle name="输入 10" xfId="419"/>
    <cellStyle name="好_Book1_3 2 2_2016年7旬月报表(1)" xfId="420"/>
    <cellStyle name="强调文字颜色 2 10" xfId="421"/>
    <cellStyle name="好_2006年全省财力计算表（中央、决算） 2 2" xfId="422"/>
    <cellStyle name="差_2009年一般性转移支付标准工资_奖励补助测算7.25 (version 1) (version 1) 2 2_2016年7旬月报表(1)" xfId="423"/>
    <cellStyle name="强调文字颜色 4 8" xfId="424"/>
    <cellStyle name="差_2009年一般性转移支付标准工资_奖励补助测算7.25 (version 1) (version 1) 2" xfId="425"/>
    <cellStyle name="差_Book1_2" xfId="426"/>
    <cellStyle name="40% - 强调文字颜色 1 3" xfId="427"/>
    <cellStyle name="强调文字颜色 5 8 2" xfId="428"/>
    <cellStyle name="Accent6 - 20% 3" xfId="429"/>
    <cellStyle name="差_2009年一般性转移支付标准工资_不用软件计算9.1不考虑经费管理评价xl 2 2" xfId="430"/>
    <cellStyle name="好_2009年一般性转移支付标准工资_奖励补助测算5.23新 2 2" xfId="431"/>
    <cellStyle name="常规_2013预算调整表一、二、三" xfId="432"/>
    <cellStyle name="60% - 强调文字颜色 1 3 2 2" xfId="433"/>
    <cellStyle name="好_2009年一般性转移支付标准工资_地方配套按人均增幅控制8.30xl 2 2_2016年6旬月报表(1)" xfId="434"/>
    <cellStyle name="40% - 强调文字颜色 3 3" xfId="435"/>
    <cellStyle name="好_2007年检察院案件数 3_2016年旬月报表(1)" xfId="436"/>
    <cellStyle name="强调文字颜色 6 9 2" xfId="437"/>
    <cellStyle name="40% - 强调文字颜色 1 6" xfId="438"/>
    <cellStyle name="差_2009年一般性转移支付标准工资_地方配套按人均增幅控制8.30xl 2 2" xfId="439"/>
    <cellStyle name="_ET_STYLE_NoName_00__工程建设管理台帐(7月）" xfId="440"/>
    <cellStyle name="20% - 强调文字颜色 6 2" xfId="441"/>
    <cellStyle name="40% - 强调文字颜色 4 2 2 3" xfId="442"/>
    <cellStyle name="千位分隔 3 3" xfId="443"/>
    <cellStyle name="40% - 强调文字颜色 2 5 2" xfId="444"/>
    <cellStyle name="链接单元格 2" xfId="445"/>
    <cellStyle name="差_义务教育阶段教职工人数（教育厅提供最终）" xfId="446"/>
    <cellStyle name="强调文字颜色 6 3 2" xfId="447"/>
    <cellStyle name="Calculation" xfId="448"/>
    <cellStyle name="差_卫生部门 3_2016年6旬月报表(1)" xfId="449"/>
    <cellStyle name="Calculation 2 2" xfId="450"/>
    <cellStyle name="Accent5 - 60% 2" xfId="451"/>
    <cellStyle name="差_Book1_1_2011.7 2 2" xfId="452"/>
    <cellStyle name="数字 2" xfId="453"/>
    <cellStyle name="好_Book1_Book1 3_2016年6旬月报表(1)" xfId="454"/>
    <cellStyle name="昗弨_Pacific Region P&amp;L" xfId="455"/>
    <cellStyle name="注释 3 3" xfId="456"/>
    <cellStyle name="差_M03 2 2" xfId="457"/>
    <cellStyle name="40% - Accent5" xfId="458"/>
    <cellStyle name="差_Book1_3 2 2" xfId="459"/>
    <cellStyle name="好_融资完成情况统计表 3_2016年6旬月报表(1)" xfId="460"/>
    <cellStyle name="差_地方配套按人均增幅控制8.31（调整结案率后）xl 2 2_2016年旬月报表(1)" xfId="461"/>
    <cellStyle name="好_Book1_3 2 2_2016年旬月报表(1)" xfId="462"/>
    <cellStyle name="强调文字颜色 6 4 2" xfId="463"/>
    <cellStyle name="好_云南农村义务教育统计表" xfId="464"/>
    <cellStyle name="20% - 强调文字颜色 5 2 2 3" xfId="465"/>
    <cellStyle name="_ET_STYLE_NoName_00__来宾市2010年BT项目实施情况及2011BT项目计划(1)5.20" xfId="466"/>
    <cellStyle name="强调文字颜色 2 5" xfId="467"/>
    <cellStyle name="好_Book1_1_2011.7 2 2_2016年6旬月报表(1)" xfId="468"/>
    <cellStyle name="注释 2 2 2_社会保险基金预算调整表" xfId="469"/>
    <cellStyle name="40% - 强调文字颜色 3 5" xfId="470"/>
    <cellStyle name="40% - 强调文字颜色 5 11" xfId="471"/>
    <cellStyle name="20% - 强调文字颜色 1 9 2" xfId="472"/>
    <cellStyle name="输入 7 2" xfId="473"/>
    <cellStyle name="好_义务教育阶段教职工人数（教育厅提供最终） 3_2016年7旬月报表(1)" xfId="474"/>
    <cellStyle name="链接单元格 5 2" xfId="475"/>
    <cellStyle name="PSChar 2" xfId="476"/>
    <cellStyle name="好_2006年分析表 2" xfId="477"/>
    <cellStyle name="60% - 强调文字颜色 2 5 2" xfId="478"/>
    <cellStyle name="差_2006年全省财力计算表（中央、决算） 2 2_2016年6旬月报表(1)" xfId="479"/>
    <cellStyle name="40% - 强调文字颜色 4 3" xfId="480"/>
    <cellStyle name="标题 3 9_社会保险基金预算调整表" xfId="481"/>
    <cellStyle name="好_2009年一般性转移支付标准工资_地方配套按人均增幅控制8.30一般预算平均增幅、人均可用财力平均增幅两次控制、社会治安系数调整、案件数调整xl 3_2016年7旬月报表(1)" xfId="482"/>
    <cellStyle name="差_2008年县级公安保障标准落实奖励经费分配测算" xfId="483"/>
    <cellStyle name="好_第一部分：综合全 2" xfId="484"/>
    <cellStyle name="好_义务教育阶段教职工人数（教育厅提供最终） 2" xfId="485"/>
    <cellStyle name="输入 4_社会保险基金预算调整表" xfId="486"/>
    <cellStyle name="差_05玉溪 3" xfId="487"/>
    <cellStyle name="Accent5 - 60%" xfId="488"/>
    <cellStyle name="Accent2 - 20%" xfId="489"/>
    <cellStyle name="PSInt 3" xfId="490"/>
    <cellStyle name="60% - 强调文字颜色 2 3 3" xfId="491"/>
    <cellStyle name="Accent3 - 40% 2 2" xfId="492"/>
    <cellStyle name="40% - 强调文字颜色 5 4 2" xfId="493"/>
    <cellStyle name="Good 3" xfId="494"/>
    <cellStyle name="输出 2 2 2_社会保险基金预算调整表" xfId="495"/>
    <cellStyle name="差_汇总 2 2_2016年6旬月报表(1)" xfId="496"/>
    <cellStyle name="强调文字颜色 2 2 2 3" xfId="497"/>
    <cellStyle name="好_2009年一般性转移支付标准工资_~4190974 2 2_2016年6旬月报表(1)" xfId="498"/>
    <cellStyle name="强调文字颜色 5 7" xfId="499"/>
    <cellStyle name="好_奖励补助测算7.25 (version 1) (version 1) 2 2_2016年6旬月报表(1)" xfId="500"/>
    <cellStyle name="好_2009年一般性转移支付标准工资_~4190974" xfId="501"/>
    <cellStyle name="强调文字颜色 1 10 2" xfId="502"/>
    <cellStyle name="差_2009年一般性转移支付标准工资 2 2_2016年7旬月报表(1)" xfId="503"/>
    <cellStyle name="强调文字颜色 2 6 2" xfId="504"/>
    <cellStyle name="好_2009年一般性转移支付标准工资_奖励补助测算7.25 5_2016年7旬月报表(1)" xfId="505"/>
    <cellStyle name="输入 2 2 3" xfId="506"/>
    <cellStyle name="40% - 强调文字颜色 2 6 2" xfId="507"/>
    <cellStyle name="输入 2 2 2_社会保险基金预算调整表" xfId="508"/>
    <cellStyle name="20% - 强调文字颜色 5 2 3" xfId="509"/>
    <cellStyle name="20% - 强调文字颜色 6 10" xfId="510"/>
    <cellStyle name="输出 2 3" xfId="511"/>
    <cellStyle name="好_2009年一般性转移支付标准工资_奖励补助测算7.23 3" xfId="512"/>
    <cellStyle name="输出 3 3" xfId="513"/>
    <cellStyle name="适中 9" xfId="514"/>
    <cellStyle name="60% - 强调文字颜色 2 10 2" xfId="515"/>
    <cellStyle name="好_2007年政法部门业务指标 2 2_2016年6旬月报表(1)" xfId="516"/>
    <cellStyle name="好_03昭通 3" xfId="517"/>
    <cellStyle name="40% - 强调文字颜色 3 7" xfId="518"/>
    <cellStyle name="好_M01-2(州市补助收入)" xfId="519"/>
    <cellStyle name="好_~5676413 2 2_2016年旬月报表(1)" xfId="520"/>
    <cellStyle name="Accent3 - 20% 2" xfId="521"/>
    <cellStyle name="Currency1" xfId="522"/>
    <cellStyle name="60% - 强调文字颜色 2 2 2 2 2" xfId="523"/>
    <cellStyle name="60% - 强调文字颜色 1 3 3" xfId="524"/>
    <cellStyle name="Accent6 - 60% 2 2" xfId="525"/>
    <cellStyle name="60% - 强调文字颜色 4 7" xfId="526"/>
    <cellStyle name="好_2006年基础数据 2 2_2016年7旬月报表(1)" xfId="527"/>
    <cellStyle name="差_义务教育阶段教职工人数（教育厅提供最终） 2 2" xfId="528"/>
    <cellStyle name="60% - 强调文字颜色 4 8 2" xfId="529"/>
    <cellStyle name="好_530623_2006年县级财政报表附表 3_2016年7旬月报表(1)" xfId="530"/>
    <cellStyle name="强调文字颜色 2 10 2" xfId="531"/>
    <cellStyle name="20% - 强调文字颜色 1 7" xfId="532"/>
    <cellStyle name="强调文字颜色 3 7" xfId="533"/>
    <cellStyle name="好_汇总 3_2016年7旬月报表(1)" xfId="534"/>
    <cellStyle name="常规 4 8" xfId="535"/>
    <cellStyle name="Accent3 - 60% 2" xfId="536"/>
    <cellStyle name="千位分隔[0] 2 2 2" xfId="537"/>
    <cellStyle name="链接单元格 5" xfId="538"/>
    <cellStyle name="Check Cell 2 2" xfId="539"/>
    <cellStyle name="40% - 强调文字颜色 2 8 2" xfId="540"/>
    <cellStyle name="计算 3_社会保险基金预算调整表" xfId="541"/>
    <cellStyle name="差_2009年一般性转移支付标准工资_地方配套按人均增幅控制8.30xl 3_2016年6旬月报表(1)" xfId="542"/>
    <cellStyle name="常规 3 4 2" xfId="543"/>
    <cellStyle name="好_奖励补助测算7.23 3_2016年6旬月报表(1)" xfId="544"/>
    <cellStyle name="好_03昭通 2 2_2016年6旬月报表(1)" xfId="545"/>
    <cellStyle name="差_530629_2006年县级财政报表附表 2 2_2016年旬月报表(1)" xfId="546"/>
    <cellStyle name="60% - 强调文字颜色 1 2 2 2 2" xfId="547"/>
    <cellStyle name="差_14年预算调整总表(12.2）" xfId="548"/>
    <cellStyle name="适中 4" xfId="549"/>
    <cellStyle name="强调文字颜色 1 6" xfId="550"/>
    <cellStyle name="20% - 强调文字颜色 6 3 2" xfId="551"/>
    <cellStyle name="40% - 强调文字颜色 1 3 3" xfId="552"/>
    <cellStyle name="差_财政供养人员 2 2_2016年6旬月报表(1)" xfId="553"/>
    <cellStyle name="40% - 强调文字颜色 6 2 2 3" xfId="554"/>
    <cellStyle name="60% - 强调文字颜色 6 5" xfId="555"/>
    <cellStyle name="Heading 2_社会保险基金预算调整表" xfId="556"/>
    <cellStyle name="注释 3" xfId="557"/>
    <cellStyle name="好_财政供养人员 2" xfId="558"/>
    <cellStyle name="差_义务教育阶段教职工人数（教育厅提供最终） 2 2_2016年7旬月报表(1)" xfId="559"/>
    <cellStyle name="_Book1_5" xfId="560"/>
    <cellStyle name="好_2、土地面积、人口、粮食产量基本情况 3_2016年7旬月报表(1)" xfId="561"/>
    <cellStyle name="强调文字颜色 5 4 2" xfId="562"/>
    <cellStyle name="好_奖励补助测算5.23新 2 2_2016年7旬月报表(1)" xfId="563"/>
    <cellStyle name="60% - 强调文字颜色 3 6 2" xfId="564"/>
    <cellStyle name="好_高中教师人数（教育厅1.6日提供） 3_2016年7旬月报表(1)" xfId="565"/>
    <cellStyle name="20% - Accent5 2" xfId="566"/>
    <cellStyle name="差_高中教师人数（教育厅1.6日提供）" xfId="567"/>
    <cellStyle name="标题 3 6" xfId="568"/>
    <cellStyle name="差_530629_2006年县级财政报表附表 3_2016年旬月报表(1)" xfId="569"/>
    <cellStyle name="差_00省级(打印) 3_2016年6旬月报表(1)" xfId="570"/>
    <cellStyle name="差_2009年一般性转移支付标准工资_奖励补助测算5.24冯铸" xfId="571"/>
    <cellStyle name="_ET_STYLE_NoName_00__附件1：基数核对表" xfId="572"/>
    <cellStyle name="标题 3 9 2" xfId="573"/>
    <cellStyle name="Accent3_公安安全支出补充表5.14" xfId="574"/>
    <cellStyle name="好_高中教师人数（教育厅1.6日提供）" xfId="575"/>
    <cellStyle name="霓付_ +Foil &amp; -FOIL &amp; PAPER" xfId="576"/>
    <cellStyle name="强调文字颜色 5 5 2" xfId="577"/>
    <cellStyle name="差_2009年一般性转移支付标准工资_奖励补助测算7.25 (version 1) (version 1) 3_2016年旬月报表(1)" xfId="578"/>
    <cellStyle name="40% - 强调文字颜色 6 2 2 2" xfId="579"/>
    <cellStyle name="强调文字颜色 5 8" xfId="580"/>
    <cellStyle name="好_教育厅提供义务教育及高中教师人数（2009年1月6日）" xfId="581"/>
    <cellStyle name="差_2006年分析表" xfId="582"/>
    <cellStyle name="Accent6 2 2" xfId="583"/>
    <cellStyle name="好_Book1_Book1 2" xfId="584"/>
    <cellStyle name="差_1110洱源县 3" xfId="585"/>
    <cellStyle name="40% - 强调文字颜色 6 2 2 2 2" xfId="586"/>
    <cellStyle name="20% - 强调文字颜色 2 4" xfId="587"/>
    <cellStyle name="差_2006年全省财力计算表（中央、决算） 3_2016年7旬月报表(1)" xfId="588"/>
    <cellStyle name="差_5334_2006年迪庆县级财政报表附表 2 2_2016年7旬月报表(1)" xfId="589"/>
    <cellStyle name="60% - Accent6" xfId="590"/>
    <cellStyle name="好_00省级(打印) 2 2_2016年6旬月报表(1)" xfId="591"/>
    <cellStyle name="Accent1 - 60%" xfId="592"/>
    <cellStyle name="60% - 强调文字颜色 5 2" xfId="593"/>
    <cellStyle name="常规 2 7 2" xfId="594"/>
    <cellStyle name="好_Book1_Book1_社会保险基金预算调整表" xfId="595"/>
    <cellStyle name="差_1003牟定县" xfId="596"/>
    <cellStyle name="40% - Accent2 2" xfId="597"/>
    <cellStyle name="60% - 强调文字颜色 1 2 2 2" xfId="598"/>
    <cellStyle name="标题 1 9" xfId="599"/>
    <cellStyle name="Accent1 - 60% 3" xfId="600"/>
    <cellStyle name="标题 1 5" xfId="601"/>
    <cellStyle name="差_530623_2006年县级财政报表附表 3_2016年7旬月报表(1)" xfId="602"/>
    <cellStyle name="Accent3 - 20% 2 2" xfId="603"/>
    <cellStyle name="好_奖励补助测算5.24冯铸 2 2_2016年旬月报表(1)" xfId="604"/>
    <cellStyle name="差_2009年一般性转移支付标准工资_地方配套按人均增幅控制8.31（调整结案率后）xl 3_2016年6旬月报表(1)" xfId="605"/>
    <cellStyle name="20% - 强调文字颜色 3 4" xfId="606"/>
    <cellStyle name="差_三季度－表二 3" xfId="607"/>
    <cellStyle name="Accent4 - 20% 2" xfId="608"/>
    <cellStyle name="Accent1 - 40%" xfId="609"/>
    <cellStyle name="差_奖励补助测算7.25 (version 1) (version 1)" xfId="610"/>
    <cellStyle name="差_1110洱源县 2 2" xfId="611"/>
    <cellStyle name="常规 4 9 2" xfId="612"/>
    <cellStyle name="强调文字颜色 4 6 2" xfId="613"/>
    <cellStyle name="Heading 3_社会保险基金预算调整表" xfId="614"/>
    <cellStyle name="检查单元格 11" xfId="615"/>
    <cellStyle name="好_奖励补助测算7.25 (version 1) (version 1) 2 2_2016年旬月报表(1)" xfId="616"/>
    <cellStyle name="20% - 强调文字颜色 1 2" xfId="617"/>
    <cellStyle name="_ET_STYLE_NoName_00__来宾市2011年下半年BT融资建设项目计划表201108081" xfId="618"/>
    <cellStyle name="60% - Accent1 2" xfId="619"/>
    <cellStyle name="40% - 强调文字颜色 5 7 2" xfId="620"/>
    <cellStyle name="注释 3 2_社会保险基金预算调整表" xfId="621"/>
    <cellStyle name="差_奖励补助测算7.25 (version 1) (version 1) 2 2_2016年7旬月报表(1)" xfId="622"/>
    <cellStyle name="好_2009年一般性转移支付标准工资_奖励补助测算5.23新" xfId="623"/>
    <cellStyle name="捠壿 [0.00]_Region Orders (2)" xfId="624"/>
    <cellStyle name="标题 4 2 3" xfId="625"/>
    <cellStyle name="60% - 强调文字颜色 5 6 2" xfId="626"/>
    <cellStyle name="20% - 强调文字颜色 3 5" xfId="627"/>
    <cellStyle name="60% - 强调文字颜色 2 7" xfId="628"/>
    <cellStyle name="差_2009年一般性转移支付标准工资_奖励补助测算5.23新 3" xfId="629"/>
    <cellStyle name="20% - 强调文字颜色 6 6" xfId="630"/>
    <cellStyle name="好_教育厅提供义务教育及高中教师人数（2009年1月6日） 2" xfId="631"/>
    <cellStyle name="好_03昭通 3_2016年6旬月报表(1)" xfId="632"/>
    <cellStyle name="差_Book1 2" xfId="633"/>
    <cellStyle name="Accent6_公安安全支出补充表5.14" xfId="634"/>
    <cellStyle name="好_财政供养人员 3" xfId="635"/>
    <cellStyle name="注释 4" xfId="636"/>
    <cellStyle name="差_奖励补助测算5.22测试 3" xfId="637"/>
    <cellStyle name="40% - 强调文字颜色 1 5" xfId="638"/>
    <cellStyle name="Accent4 - 40% 2 2" xfId="639"/>
    <cellStyle name="输出 4" xfId="640"/>
    <cellStyle name="60% - 强调文字颜色 1 7" xfId="641"/>
    <cellStyle name="60% - 强调文字颜色 3 3 2 2" xfId="642"/>
    <cellStyle name="差_奖励补助测算7.25 (version 1) (version 1) 3" xfId="643"/>
    <cellStyle name="强调文字颜色 1 3" xfId="644"/>
    <cellStyle name="差_2009年一般性转移支付标准工资_奖励补助测算5.22测试 2 2_2016年6旬月报表(1)" xfId="645"/>
    <cellStyle name="输入 2 2_社会保险基金预算调整表" xfId="646"/>
    <cellStyle name="常规 4 7 2" xfId="647"/>
    <cellStyle name="好_2、土地面积、人口、粮食产量基本情况" xfId="648"/>
    <cellStyle name="差_奖励补助测算7.25 (version 1) (version 1) 2 2_2016年旬月报表(1)" xfId="649"/>
    <cellStyle name="Input Cells" xfId="650"/>
    <cellStyle name="强调文字颜色 1 11" xfId="651"/>
    <cellStyle name="Accent5 - 40% 2" xfId="652"/>
    <cellStyle name="链接单元格 3" xfId="653"/>
    <cellStyle name="标题 2 7_社会保险基金预算调整表" xfId="654"/>
    <cellStyle name="好_不用软件计算9.1不考虑经费管理评价xl 3_2016年6旬月报表(1)" xfId="655"/>
    <cellStyle name="_桂投9月报统计局" xfId="656"/>
    <cellStyle name="差_2009年一般性转移支付标准工资_~4190974 2 2_2016年7旬月报表(1)" xfId="657"/>
    <cellStyle name="差 7 2" xfId="658"/>
    <cellStyle name="好_2007年人员分部门统计表 2 2_2016年旬月报表(1)" xfId="659"/>
    <cellStyle name="百分比 3 2 2" xfId="660"/>
    <cellStyle name="好_教育厅提供义务教育及高中教师人数（2009年1月6日） 3" xfId="661"/>
    <cellStyle name="烹拳_ +Foil &amp; -FOIL &amp; PAPER" xfId="662"/>
    <cellStyle name="差_530623_2006年县级财政报表附表 2 2_2016年旬月报表(1)" xfId="663"/>
    <cellStyle name="千位分隔_2016年财政收支预算1－10表 (1)" xfId="664"/>
    <cellStyle name="好_2009年一般性转移支付标准工资_不用软件计算9.1不考虑经费管理评价xl 3_2016年旬月报表(1)" xfId="665"/>
    <cellStyle name="好_Book1_2011.7" xfId="666"/>
    <cellStyle name="差_奖励补助测算5.22测试 3_2016年7旬月报表(1)" xfId="667"/>
    <cellStyle name="输入 2 2 2 2" xfId="668"/>
    <cellStyle name="好_三季度－表二 2 2_2016年旬月报表(1)" xfId="669"/>
    <cellStyle name="60% - 强调文字颜色 6 3 2" xfId="670"/>
    <cellStyle name="好_融资完成情况统计表 2 2_2016年6旬月报表(1)" xfId="671"/>
    <cellStyle name="差_县级基础数据" xfId="672"/>
    <cellStyle name="差_指标四 2 2_2016年7旬月报表(1)" xfId="673"/>
    <cellStyle name="好_2008年县级公安保障标准落实奖励经费分配测算" xfId="674"/>
    <cellStyle name="好_2007年政法部门业务指标 3_2016年7旬月报表(1)" xfId="675"/>
    <cellStyle name="好_2009年一般性转移支付标准工资_不用软件计算9.1不考虑经费管理评价xl 2 2_2016年7旬月报表(1)" xfId="676"/>
    <cellStyle name="差 9 2" xfId="677"/>
    <cellStyle name="20% - 强调文字颜色 2 7" xfId="678"/>
    <cellStyle name="烹拳 [0]_ +Foil &amp; -FOIL &amp; PAPER" xfId="679"/>
    <cellStyle name="千位分隔[0] 2" xfId="680"/>
    <cellStyle name="Explanatory Text 2" xfId="681"/>
    <cellStyle name="好_2015年基金预算表" xfId="682"/>
    <cellStyle name="Normal" xfId="683"/>
    <cellStyle name="好_2009年一般性转移支付标准工资_奖励补助测算7.25" xfId="684"/>
    <cellStyle name="好_第五部分(才淼、饶永宏） 3" xfId="685"/>
    <cellStyle name="差_2009年一般性转移支付标准工资_地方配套按人均增幅控制8.30xl" xfId="686"/>
    <cellStyle name="20% - 强调文字颜色 5 10" xfId="687"/>
    <cellStyle name="输出 3 2 2" xfId="688"/>
    <cellStyle name="链接单元格 2_(融安县）2017年政府新增一般债券资金安排使用表" xfId="689"/>
    <cellStyle name="60% - 强调文字颜色 5 6" xfId="690"/>
    <cellStyle name="千位分隔_14年预算调整总表(12.2）" xfId="691"/>
    <cellStyle name="标题 6" xfId="692"/>
    <cellStyle name="警告文本 2 2 2" xfId="693"/>
    <cellStyle name="20% - 强调文字颜色 4 2 2 3" xfId="694"/>
    <cellStyle name="差_Book1_1_来宾市2011年下半年BT融资建设项目计划表201108081 3_2016年7旬月报表(1)" xfId="695"/>
    <cellStyle name="差_高中教师人数（教育厅1.6日提供） 2" xfId="696"/>
    <cellStyle name="标题 3 6 2" xfId="697"/>
    <cellStyle name="强调文字颜色 1 3 2" xfId="698"/>
    <cellStyle name="强调文字颜色 6 2 2 2 2" xfId="699"/>
    <cellStyle name="Heading 1" xfId="700"/>
    <cellStyle name="20% - 强调文字颜色 1 4 2" xfId="701"/>
    <cellStyle name="输入 2 2" xfId="702"/>
    <cellStyle name="强调文字颜色 5 3 3" xfId="703"/>
    <cellStyle name="60% - 强调文字颜色 2 8" xfId="704"/>
    <cellStyle name="Output 2_社会保险基金预算调整表" xfId="705"/>
    <cellStyle name="差_业务工作量指标 3_2016年6旬月报表(1)" xfId="706"/>
    <cellStyle name="差 4 2" xfId="707"/>
    <cellStyle name="差_桂投9月报统计局 2 2" xfId="708"/>
    <cellStyle name="注释 2 2" xfId="709"/>
    <cellStyle name="标题 3 3_社会保险基金预算调整表" xfId="710"/>
    <cellStyle name="60% - 强调文字颜色 2 3" xfId="711"/>
    <cellStyle name="PSInt" xfId="712"/>
    <cellStyle name="好_2009年一般性转移支付标准工资_不用软件计算9.1不考虑经费管理评价xl 2" xfId="713"/>
    <cellStyle name="好_2、土地面积、人口、粮食产量基本情况 2" xfId="714"/>
    <cellStyle name="Currency [0] 2" xfId="715"/>
    <cellStyle name="输出 2 2_社会保险基金预算调整表" xfId="716"/>
    <cellStyle name="差_2009年一般性转移支付标准工资 2 2_2016年旬月报表(1)" xfId="717"/>
    <cellStyle name="强调 1" xfId="718"/>
    <cellStyle name="40% - 强调文字颜色 1 7 2" xfId="719"/>
    <cellStyle name="Accent3" xfId="720"/>
    <cellStyle name="20% - 强调文字颜色 5 6" xfId="721"/>
    <cellStyle name="40% - 强调文字颜色 2 10" xfId="722"/>
    <cellStyle name="好_奖励补助测算7.25 5_2016年6旬月报表(1)" xfId="723"/>
    <cellStyle name="好_Book1_1_来宾市2011年下半年BT融资建设项目计划表201108081 3_2016年7旬月报表(1)" xfId="724"/>
    <cellStyle name="0,0&#13;&#10;NA&#13;&#10;" xfId="725"/>
    <cellStyle name="Accent2 - 40% 2 2" xfId="726"/>
    <cellStyle name="强调文字颜色 6 10 2" xfId="727"/>
    <cellStyle name="链接单元格 4" xfId="728"/>
    <cellStyle name="60% - 强调文字颜色 5 3 2 2" xfId="729"/>
    <cellStyle name="好_高中教师人数（教育厅1.6日提供） 2 2_2016年旬月报表(1)" xfId="730"/>
    <cellStyle name="Accent5 - 40% 3" xfId="731"/>
    <cellStyle name="输入 6" xfId="732"/>
    <cellStyle name="20% - 强调文字颜色 1 8" xfId="733"/>
    <cellStyle name="百分比 2 2 2" xfId="734"/>
    <cellStyle name="60% - 强调文字颜色 5 5" xfId="735"/>
    <cellStyle name="Moneda [0]_96 Risk" xfId="736"/>
    <cellStyle name="40% - 强调文字颜色 6 5" xfId="737"/>
    <cellStyle name="解释性文本 2 3" xfId="738"/>
    <cellStyle name="差_530623_2006年县级财政报表附表 2" xfId="739"/>
    <cellStyle name="差_5334_2006年迪庆县级财政报表附表 2 2_2016年6旬月报表(1)" xfId="740"/>
    <cellStyle name="强调文字颜色 1 2" xfId="741"/>
    <cellStyle name="汇总 2 2_社会保险基金预算调整表" xfId="742"/>
    <cellStyle name="差_2007年检察院案件数" xfId="743"/>
    <cellStyle name="差_奖励补助测算5.22测试 2 2_2016年旬月报表(1)" xfId="744"/>
    <cellStyle name="60% - 强调文字颜色 6 4" xfId="745"/>
    <cellStyle name="20% - 强调文字颜色 1 2 3" xfId="746"/>
    <cellStyle name="差_下半年禁吸戒毒经费1000万元 3_2016年旬月报表(1)" xfId="747"/>
    <cellStyle name="差_云南省2008年转移支付测算——州市本级考核部分及政策性测算 3" xfId="748"/>
    <cellStyle name="好_2009年一般性转移支付标准工资_~4190974 2 2" xfId="749"/>
    <cellStyle name="20% - 强调文字颜色 2 10" xfId="750"/>
    <cellStyle name="差_2009年一般性转移支付标准工资_不用软件计算9.1不考虑经费管理评价xl 3_2016年6旬月报表(1)" xfId="751"/>
    <cellStyle name="强调文字颜色 6 5 2" xfId="752"/>
    <cellStyle name="标题 3 4_社会保险基金预算调整表" xfId="753"/>
    <cellStyle name="差_卫生部门 2 2_2016年7旬月报表(1)" xfId="754"/>
    <cellStyle name="好_基础数据分析 3_2016年旬月报表(1)" xfId="755"/>
    <cellStyle name="差_云南省2008年中小学教职工情况（教育厅提供20090101加工整理） 2 2_2016年7旬月报表(1)" xfId="756"/>
    <cellStyle name="常规 2 2_（融安）2017年财政收支预算1－10表 (1.13)" xfId="757"/>
    <cellStyle name="20% - 强调文字颜色 6 6 2" xfId="758"/>
    <cellStyle name="好_教育厅提供义务教育及高中教师人数（2009年1月6日） 2 2_2016年旬月报表(1)" xfId="759"/>
    <cellStyle name="差_1110洱源县 3_2016年旬月报表(1)" xfId="760"/>
    <cellStyle name="60% - 强调文字颜色 2 3 2 2" xfId="761"/>
    <cellStyle name="Bad" xfId="762"/>
    <cellStyle name="常规_2013年部门预算输出表(1月20日）" xfId="763"/>
    <cellStyle name="好_2009年一般性转移支付标准工资_地方配套按人均增幅控制8.30xl 3_2016年旬月报表(1)" xfId="764"/>
    <cellStyle name="好_2009年一般性转移支付标准工资_奖励补助测算7.25 4_2016年6旬月报表(1)" xfId="765"/>
    <cellStyle name="好_历年教师人数" xfId="766"/>
    <cellStyle name="计算 4_社会保险基金预算调整表" xfId="767"/>
    <cellStyle name="60% - 强调文字颜色 4 9 2" xfId="768"/>
    <cellStyle name="差_2009年一般性转移支付标准工资_地方配套按人均增幅控制8.30xl 2 2_2016年6旬月报表(1)" xfId="769"/>
    <cellStyle name="통화_BOILER-CO1" xfId="770"/>
    <cellStyle name="20% - 强调文字颜色 3 6" xfId="771"/>
    <cellStyle name="PSInt 2" xfId="772"/>
    <cellStyle name="60% - 强调文字颜色 2 3 2" xfId="773"/>
    <cellStyle name="差_Book1_来宾市2011年下半年BT融资建设项目计划表201108081 2_2016年6旬月报表(1)" xfId="774"/>
    <cellStyle name="Accent4 - 20%" xfId="775"/>
    <cellStyle name="20% - 强调文字颜色 1 9" xfId="776"/>
    <cellStyle name="20% - Accent2 2 2" xfId="777"/>
    <cellStyle name="输入 7" xfId="778"/>
    <cellStyle name="好_地方配套按人均增幅控制8.31（调整结案率后）xl" xfId="779"/>
    <cellStyle name="60% - 强调文字颜色 2 2 2" xfId="780"/>
    <cellStyle name="60% - 强调文字颜色 5 3 3" xfId="781"/>
    <cellStyle name="40% - 强调文字颜色 2 2" xfId="782"/>
    <cellStyle name="Input [yellow] 2" xfId="783"/>
    <cellStyle name="no dec" xfId="784"/>
    <cellStyle name="差_2008云南省分县市中小学教职工统计表（教育厅提供） 2 2_2016年旬月报表(1)" xfId="785"/>
    <cellStyle name="20% - 强调文字颜色 1 3" xfId="786"/>
    <cellStyle name="Accent1 - 40% 2 2" xfId="787"/>
    <cellStyle name="好_基础数据分析" xfId="788"/>
    <cellStyle name="常规 2 4 2" xfId="789"/>
    <cellStyle name="60% - 强调文字颜色 2 2" xfId="790"/>
    <cellStyle name="好_2009年一般性转移支付标准工资_奖励补助测算5.24冯铸 2" xfId="791"/>
    <cellStyle name="40% - 强调文字颜色 5 6" xfId="792"/>
    <cellStyle name="强调文字颜色 3 9 2" xfId="793"/>
    <cellStyle name="60% - 强调文字颜色 1 8" xfId="794"/>
    <cellStyle name="差_奖励补助测算5.23新 2 2" xfId="795"/>
    <cellStyle name="输出 5" xfId="796"/>
    <cellStyle name="20% - 强调文字颜色 3 2 2" xfId="797"/>
    <cellStyle name="好_2009年一般性转移支付标准工资_奖励补助测算7.25 (version 1) (version 1)" xfId="798"/>
    <cellStyle name="强调文字颜色 2 2 3" xfId="799"/>
    <cellStyle name="检查单元格 2 2" xfId="800"/>
    <cellStyle name="好_Book1_2011.7 3_2016年6旬月报表(1)" xfId="801"/>
    <cellStyle name="Title 2" xfId="802"/>
    <cellStyle name="40% - 强调文字颜色 2 7" xfId="803"/>
    <cellStyle name="20% - 强调文字颜色 1 11" xfId="804"/>
    <cellStyle name="40% - 强调文字颜色 2 3 2 2" xfId="805"/>
    <cellStyle name="好_(融安县）2017年政府新增一般债券资金安排使用表" xfId="806"/>
    <cellStyle name="标题 14" xfId="807"/>
    <cellStyle name="20% - 强调文字颜色 6 4" xfId="808"/>
    <cellStyle name="差_2006年水利统计指标统计表 2 2_2016年7旬月报表(1)" xfId="809"/>
    <cellStyle name="Milliers [0]_!!!GO" xfId="810"/>
    <cellStyle name="注释 2" xfId="811"/>
    <cellStyle name="60% - 强调文字颜色 3 7" xfId="812"/>
    <cellStyle name="40% - 强调文字颜色 6 2 2" xfId="813"/>
    <cellStyle name="好_桂投9月报统计局 3_2016年7旬月报表(1)" xfId="814"/>
    <cellStyle name="60% - 强调文字颜色 1 2 3" xfId="815"/>
    <cellStyle name="差_2007年可用财力 2" xfId="816"/>
    <cellStyle name="差_1003牟定县 2_2016年7旬月报表(1)" xfId="817"/>
    <cellStyle name="Accent4" xfId="818"/>
    <cellStyle name="20% - 强调文字颜色 5 7" xfId="819"/>
    <cellStyle name="差_高中教师人数（教育厅1.6日提供） 3_2016年6旬月报表(1)" xfId="820"/>
    <cellStyle name="Accent4 - 60% 2 2" xfId="821"/>
    <cellStyle name="输出 9_社会保险基金预算调整表" xfId="822"/>
    <cellStyle name="差_2006年在职人员情况 2 2_2016年旬月报表(1)" xfId="823"/>
    <cellStyle name="Input 2 2" xfId="824"/>
    <cellStyle name="Output_社会保险基金预算调整表" xfId="825"/>
    <cellStyle name="好_教育厅提供义务教育及高中教师人数（2009年1月6日） 2 2_2016年6旬月报表(1)" xfId="826"/>
    <cellStyle name="40% - 强调文字颜色 4 2 2" xfId="827"/>
    <cellStyle name="60% - 强调文字颜色 5 2 3" xfId="828"/>
    <cellStyle name="40% - 强调文字颜色 6 2" xfId="829"/>
    <cellStyle name="好_卫生部门 3_2016年6旬月报表(1)" xfId="830"/>
    <cellStyle name="差_县级公安机关公用经费标准奖励测算方案（定稿） 3" xfId="831"/>
    <cellStyle name="强调文字颜色 1 2 2" xfId="832"/>
    <cellStyle name="适中 5 2" xfId="833"/>
    <cellStyle name="强调文字颜色 1 7 2" xfId="834"/>
    <cellStyle name="_ET_STYLE_NoName_00__Book1_1_Book1" xfId="835"/>
    <cellStyle name="40% - 强调文字颜色 2 9 2" xfId="836"/>
    <cellStyle name="强调文字颜色 4 2" xfId="837"/>
    <cellStyle name="Accent1 - 20% 3" xfId="838"/>
    <cellStyle name="好_指标四 2 2_2016年旬月报表(1)" xfId="839"/>
    <cellStyle name="好_M01-2(州市补助收入) 3" xfId="840"/>
    <cellStyle name="差_地方配套按人均增幅控制8.31（调整结案率后）xl 2 2_2016年7旬月报表(1)" xfId="841"/>
    <cellStyle name="常规 9" xfId="842"/>
    <cellStyle name="好_2009年一般性转移支付标准工资_~4190974 2 2_2016年7旬月报表(1)" xfId="843"/>
    <cellStyle name="差_汇总 2 2_2016年7旬月报表(1)" xfId="844"/>
    <cellStyle name="检查单元格 5" xfId="845"/>
    <cellStyle name="好_2009年一般性转移支付标准工资_地方配套按人均增幅控制8.30一般预算平均增幅、人均可用财力平均增幅两次控制、社会治安系数调整、案件数调整xl 2 2_2016年旬月报表(1)" xfId="846"/>
    <cellStyle name="好_奖励补助测算5.22测试 2" xfId="847"/>
    <cellStyle name="60% - 强调文字颜色 1 2 2 3" xfId="848"/>
    <cellStyle name="40% - 强调文字颜色 5 8" xfId="849"/>
    <cellStyle name="_ET_STYLE_NoName_00__截止7月27日前期工作进展情况(7.27）" xfId="850"/>
    <cellStyle name="常规 6" xfId="851"/>
    <cellStyle name="20% - 强调文字颜色 4 3" xfId="852"/>
    <cellStyle name="好_融资完成情况统计表" xfId="853"/>
    <cellStyle name="好_05玉溪 3_2016年7旬月报表(1)" xfId="854"/>
    <cellStyle name="适中 3 2 2" xfId="855"/>
    <cellStyle name="好_奖励补助测算5.23新 2 2" xfId="856"/>
    <cellStyle name="20% - 强调文字颜色 6 8" xfId="857"/>
    <cellStyle name="差_融资完成情况统计表 3_2016年7旬月报表(1)" xfId="858"/>
    <cellStyle name="强调文字颜色 4 10" xfId="859"/>
    <cellStyle name="输出 2 2 2" xfId="860"/>
    <cellStyle name="Accent5 4" xfId="861"/>
    <cellStyle name="好_第五部分(才淼、饶永宏） 2 2_2016年7旬月报表(1)" xfId="862"/>
    <cellStyle name="Accent4 - 40% 2" xfId="863"/>
    <cellStyle name="差_高中教师人数（教育厅1.6日提供） 3_2016年旬月报表(1)" xfId="864"/>
    <cellStyle name="计算 5 2" xfId="865"/>
    <cellStyle name="差_云南省2008年转移支付测算——州市本级考核部分及政策性测算 2 2_2016年7旬月报表(1)" xfId="866"/>
    <cellStyle name="差_Book1_融资完成情况统计表 2_2016年7旬月报表(1)" xfId="867"/>
    <cellStyle name="差_业务工作量指标" xfId="868"/>
    <cellStyle name="20% - 强调文字颜色 5 3" xfId="869"/>
    <cellStyle name="计算 2 2_社会保险基金预算调整表" xfId="870"/>
    <cellStyle name="20% - 强调文字颜色 2 2 2 2 2" xfId="871"/>
    <cellStyle name="60% - 强调文字颜色 3 8" xfId="872"/>
    <cellStyle name="60% - 强调文字颜色 5 2 2 2" xfId="873"/>
    <cellStyle name="差_Book1_工程建设管理台帐(7月） 2_2016年6旬月报表(1)" xfId="874"/>
    <cellStyle name="好_00省级(定稿) 3_2016年旬月报表(1)" xfId="875"/>
    <cellStyle name="40% - 强调文字颜色 3 4 2" xfId="876"/>
    <cellStyle name="40% - 强调文字颜色 5 10 2" xfId="877"/>
    <cellStyle name="常规 4" xfId="878"/>
    <cellStyle name="Accent2 - 60% 2" xfId="879"/>
    <cellStyle name="注释 2 4" xfId="880"/>
    <cellStyle name="差_地方配套按人均增幅控制8.30xl 2 2_2016年6旬月报表(1)" xfId="881"/>
    <cellStyle name="40% - 强调文字颜色 6 2 3" xfId="882"/>
    <cellStyle name="输入 2_(融安县）2017年政府新增一般债券资金安排使用表" xfId="883"/>
    <cellStyle name="常规 2 8" xfId="884"/>
    <cellStyle name="强调文字颜色 3 4 2" xfId="885"/>
    <cellStyle name="好_2009年一般性转移支付标准工资_奖励补助测算7.25 4_2016年7旬月报表(1)" xfId="886"/>
    <cellStyle name="Accent1 - 40% 3" xfId="887"/>
    <cellStyle name="20% - 强调文字颜色 4 10 2" xfId="888"/>
    <cellStyle name="好_下半年禁吸戒毒经费1000万元 2 2" xfId="889"/>
    <cellStyle name="差_03昭通 3_2016年6旬月报表(1)" xfId="890"/>
    <cellStyle name="好_2007年政法部门业务指标 2 2_2016年旬月报表(1)" xfId="891"/>
    <cellStyle name="好_2007年人员分部门统计表 2 2_2016年7旬月报表(1)" xfId="892"/>
    <cellStyle name="好_15年预算总表(3.5）" xfId="893"/>
    <cellStyle name="差 8" xfId="894"/>
    <cellStyle name="差_2009年一般性转移支付标准工资_奖励补助测算5.22测试 2 2_2016年旬月报表(1)" xfId="895"/>
    <cellStyle name="强调文字颜色 5 10 2" xfId="896"/>
    <cellStyle name="常规 2 2 2 2" xfId="897"/>
    <cellStyle name="计算 10" xfId="898"/>
    <cellStyle name="Accent4 5" xfId="899"/>
    <cellStyle name="60% - 强调文字颜色 2 4" xfId="900"/>
    <cellStyle name="Input 2_社会保险基金预算调整表" xfId="901"/>
    <cellStyle name="_ET_STYLE_NoName_00__Book1_1_2011.7" xfId="902"/>
    <cellStyle name="差_2007年人员分部门统计表 2 2_2016年旬月报表(1)" xfId="903"/>
    <cellStyle name="Check Cell 3" xfId="904"/>
    <cellStyle name="好_~5676413 2" xfId="905"/>
    <cellStyle name="差_教育厅提供义务教育及高中教师人数（2009年1月6日）" xfId="906"/>
    <cellStyle name="好_地方配套按人均增幅控制8.31（调整结案率后）xl 2" xfId="907"/>
    <cellStyle name="差_奖励补助测算5.23新 2" xfId="908"/>
    <cellStyle name="差_云南农村义务教育统计表" xfId="909"/>
    <cellStyle name="千位分隔 5 2" xfId="910"/>
    <cellStyle name="20% - 强调文字颜色 4 7 2" xfId="911"/>
    <cellStyle name="好_收支表 2015年社会保险基金决算_融安县财政局 农保" xfId="912"/>
    <cellStyle name="好_2009年一般性转移支付标准工资_奖励补助测算5.23新 2 2_2016年6旬月报表(1)" xfId="913"/>
    <cellStyle name="差_第五部分(才淼、饶永宏） 2 2_2016年旬月报表(1)" xfId="914"/>
    <cellStyle name="Heading 2 2" xfId="915"/>
    <cellStyle name="链接单元格 3 2" xfId="916"/>
    <cellStyle name="差_2008云南省分县市中小学教职工统计表（教育厅提供） 3_2016年7旬月报表(1)" xfId="917"/>
    <cellStyle name="Accent5 - 40% 2 2" xfId="918"/>
    <cellStyle name="差 4" xfId="919"/>
    <cellStyle name="好_下半年禁吸戒毒经费1000万元 3" xfId="920"/>
    <cellStyle name="20% - 强调文字颜色 4 11" xfId="921"/>
    <cellStyle name="好_Book1_1_来宾市2011年下半年BT融资建设项目计划表201108081 3" xfId="922"/>
    <cellStyle name="Note 2" xfId="923"/>
    <cellStyle name="20% - 强调文字颜色 4 8" xfId="924"/>
    <cellStyle name="好_2009年一般性转移支付标准工资_地方配套按人均增幅控制8.30一般预算平均增幅、人均可用财力平均增幅两次控制、社会治安系数调整、案件数调整xl 3_2016年旬月报表(1)" xfId="925"/>
    <cellStyle name="差_三季度－表二 3_2016年6旬月报表(1)" xfId="926"/>
    <cellStyle name="强调文字颜色 5 2" xfId="927"/>
    <cellStyle name="千位分隔 2 2 2" xfId="928"/>
    <cellStyle name="差_1110洱源县 2 2_2016年6旬月报表(1)" xfId="929"/>
    <cellStyle name="好_桂投9月报统计局 2 2" xfId="930"/>
    <cellStyle name="好_2009年一般性转移支付标准工资_奖励补助测算7.23 2" xfId="931"/>
    <cellStyle name="40% - 强调文字颜色 5 7" xfId="932"/>
    <cellStyle name="60% - Accent1" xfId="933"/>
    <cellStyle name="好_2009年一般性转移支付标准工资_奖励补助测算5.24冯铸 3" xfId="934"/>
    <cellStyle name="Accent5 - 40%" xfId="935"/>
    <cellStyle name="好_奖励补助测算5.24冯铸 2 2_2016年7旬月报表(1)" xfId="936"/>
    <cellStyle name="好_下半年禁毒办案经费分配2544.3万元" xfId="937"/>
    <cellStyle name="_少计债务情况表" xfId="938"/>
    <cellStyle name="好_2009年一般性转移支付标准工资_奖励补助测算5.23新 2" xfId="939"/>
    <cellStyle name="强调 1 2" xfId="940"/>
    <cellStyle name="差_Book1_1 2_2016年6旬月报表(1)" xfId="941"/>
    <cellStyle name="好_奖励补助测算7.25 3" xfId="942"/>
    <cellStyle name="好_2009年一般性转移支付标准工资_奖励补助测算7.23 2 2_2016年6旬月报表(1)" xfId="943"/>
    <cellStyle name="Accent1 - 20%" xfId="944"/>
    <cellStyle name="20% - Accent1" xfId="945"/>
    <cellStyle name="Total" xfId="946"/>
    <cellStyle name="20% - Accent1 2 2" xfId="947"/>
    <cellStyle name="标题 11 2" xfId="948"/>
    <cellStyle name="Neutral 3" xfId="949"/>
    <cellStyle name="40% - 强调文字颜色 1 4 2" xfId="950"/>
    <cellStyle name="好_下半年禁毒办案经费分配2544.3万元 2" xfId="951"/>
    <cellStyle name="好_2009年一般性转移支付标准工资_地方配套按人均增幅控制8.30xl 3_2016年7旬月报表(1)" xfId="952"/>
    <cellStyle name="60% - 强调文字颜色 2 2_(融安县）2017年政府新增一般债券资金安排使用表" xfId="953"/>
    <cellStyle name="好_2009年一般性转移支付标准工资_~5676413 3_2016年6旬月报表(1)" xfId="954"/>
    <cellStyle name="Accent6" xfId="955"/>
    <cellStyle name="20% - 强调文字颜色 5 9" xfId="956"/>
    <cellStyle name="好_卫生部门 3" xfId="957"/>
    <cellStyle name="好_下半年禁吸戒毒经费1000万元 2" xfId="958"/>
    <cellStyle name="20% - 强调文字颜色 4 10" xfId="959"/>
    <cellStyle name="计算 2 2 2_社会保险基金预算调整表" xfId="960"/>
    <cellStyle name="60% - 强调文字颜色 4 9" xfId="961"/>
    <cellStyle name="40% - 强调文字颜色 5 4" xfId="962"/>
    <cellStyle name="40% - Accent3 2" xfId="963"/>
    <cellStyle name="40% - 强调文字颜色 1 7" xfId="964"/>
    <cellStyle name="差_不用软件计算9.1不考虑经费管理评价xl 2 2_2016年6旬月报表(1)" xfId="965"/>
    <cellStyle name="Accent2 - 40% 3" xfId="966"/>
    <cellStyle name="输出 5_社会保险基金预算调整表" xfId="967"/>
    <cellStyle name="差_奖励补助测算7.25 4_2016年旬月报表(1)" xfId="968"/>
    <cellStyle name="20% - 强调文字颜色 6 8 2" xfId="969"/>
    <cellStyle name="好_指标四 2 2_2016年7旬月报表(1)" xfId="970"/>
    <cellStyle name="40% - 强调文字颜色 4 3 3" xfId="971"/>
    <cellStyle name="好_1110洱源县 2 2_2016年7旬月报表(1)" xfId="972"/>
    <cellStyle name="Accent5 2 2" xfId="973"/>
    <cellStyle name="60% - 强调文字颜色 3 10 2" xfId="974"/>
    <cellStyle name="好_地方配套按人均增幅控制8.30xl 2" xfId="975"/>
    <cellStyle name="40% - 强调文字颜色 1 2" xfId="976"/>
    <cellStyle name="好_~4190974 3_2016年旬月报表(1)" xfId="977"/>
    <cellStyle name="好_云南省2008年中小学教职工情况（教育厅提供20090101加工整理） 2 2_2016年旬月报表(1)" xfId="978"/>
    <cellStyle name="差_Book1_2 2" xfId="979"/>
    <cellStyle name="差_奖励补助测算5.22测试" xfId="980"/>
    <cellStyle name="40% - 强调文字颜色 3 8 2" xfId="981"/>
    <cellStyle name="适中 9 2" xfId="982"/>
    <cellStyle name="Millares_96 Risk" xfId="983"/>
    <cellStyle name="60% - 强调文字颜色 6 5 2" xfId="984"/>
    <cellStyle name="千位分隔_2013年部门预算输出表(1月20日）" xfId="985"/>
    <cellStyle name="好_不用软件计算9.1不考虑经费管理评价xl" xfId="986"/>
    <cellStyle name="好_1110洱源县 2 2_2016年旬月报表(1)" xfId="987"/>
    <cellStyle name="Accent5_公安安全支出补充表5.14" xfId="988"/>
    <cellStyle name="好_2009年一般性转移支付标准工资_地方配套按人均增幅控制8.30xl 2 2_2016年7旬月报表(1)" xfId="989"/>
    <cellStyle name="输入 6_社会保险基金预算调整表" xfId="990"/>
    <cellStyle name="差_奖励补助测算7.25 4_2016年6旬月报表(1)" xfId="991"/>
    <cellStyle name="Accent6 - 40% 2" xfId="992"/>
    <cellStyle name="链接单元格 4_社会保险基金预算调整表" xfId="993"/>
    <cellStyle name="好_来宾市2011年下半年BT融资建设项目计划表201108081 3_2016年7旬月报表(1)" xfId="994"/>
    <cellStyle name="解释性文本 4 2" xfId="995"/>
    <cellStyle name="汇总 9 2" xfId="996"/>
    <cellStyle name="好_2009年一般性转移支付标准工资_地方配套按人均增幅控制8.31（调整结案率后）xl 2 2" xfId="997"/>
    <cellStyle name="差_工程建设管理台帐(7月） 2" xfId="998"/>
    <cellStyle name="Output 3" xfId="999"/>
    <cellStyle name="60% - 强调文字颜色 6 8" xfId="1000"/>
    <cellStyle name="标题 1 9 2" xfId="1001"/>
    <cellStyle name="计算 7_社会保险基金预算调整表" xfId="1002"/>
    <cellStyle name="Input [yellow]" xfId="1003"/>
    <cellStyle name="好_地方配套按人均增幅控制8.30xl" xfId="1004"/>
    <cellStyle name="好_地方配套按人均增幅控制8.30xl 2 2_2016年6旬月报表(1)" xfId="1005"/>
    <cellStyle name="差_530629_2006年县级财政报表附表" xfId="1006"/>
    <cellStyle name="强调文字颜色 1 6 2" xfId="1007"/>
    <cellStyle name="适中 4 2" xfId="1008"/>
    <cellStyle name="强调文字颜色 4 9 2" xfId="1009"/>
    <cellStyle name="强调文字颜色 2 2" xfId="1010"/>
    <cellStyle name="检查单元格 2 2 2" xfId="1011"/>
    <cellStyle name="差_奖励补助测算5.23新 2 2_2016年7旬月报表(1)" xfId="1012"/>
    <cellStyle name="好_~4190974 3_2016年6旬月报表(1)" xfId="1013"/>
    <cellStyle name="差_2009年一般性转移支付标准工资_奖励补助测算7.25 3_2016年7旬月报表(1)" xfId="1014"/>
    <cellStyle name="好_地方配套按人均增幅控制8.30一般预算平均增幅、人均可用财力平均增幅两次控制、社会治安系数调整、案件数调整xl 2" xfId="1015"/>
    <cellStyle name="好_第五部分(才淼、饶永宏） 3_2016年旬月报表(1)" xfId="1016"/>
    <cellStyle name="差_汇总 2 2_2016年旬月报表(1)" xfId="1017"/>
    <cellStyle name="输出 3" xfId="1018"/>
    <cellStyle name="60% - 强调文字颜色 1 6" xfId="1019"/>
    <cellStyle name="好_2009年一般性转移支付标准工资_~5676413 2" xfId="1020"/>
    <cellStyle name="好_汇总-县级财政报表附表 2 2" xfId="1021"/>
    <cellStyle name="20% - 强调文字颜色 3 2_(融安县）2017年政府新增一般债券资金安排使用表" xfId="1022"/>
    <cellStyle name="强调文字颜色 6 2 2" xfId="1023"/>
    <cellStyle name="콤마 [0]_BOILER-CO1" xfId="1024"/>
    <cellStyle name="差_2009年一般性转移支付标准工资_奖励补助测算7.25 4_2016年6旬月报表(1)" xfId="1025"/>
    <cellStyle name="40% - 强调文字颜色 1 8 2" xfId="1026"/>
    <cellStyle name="好 10 2" xfId="1027"/>
    <cellStyle name="差_奖励补助测算7.23 2 2" xfId="1028"/>
    <cellStyle name="40% - Accent1 3" xfId="1029"/>
    <cellStyle name="表标题" xfId="1030"/>
    <cellStyle name="好_汇总-县级财政报表附表 2 2_2016年7旬月报表(1)" xfId="1031"/>
    <cellStyle name="好_2008云南省分县市中小学教职工统计表（教育厅提供） 2 2_2016年旬月报表(1)" xfId="1032"/>
    <cellStyle name="好_不用软件计算9.1不考虑经费管理评价xl 2 2" xfId="1033"/>
    <cellStyle name="好_汇总-县级财政报表附表 3_2016年7旬月报表(1)" xfId="1034"/>
    <cellStyle name="好_基础数据分析 2" xfId="1035"/>
    <cellStyle name="输出 2_(融安县）2017年政府新增一般债券资金安排使用表" xfId="1036"/>
    <cellStyle name="20% - 强调文字颜色 4 6" xfId="1037"/>
    <cellStyle name="6mal" xfId="1038"/>
    <cellStyle name="检查单元格 6" xfId="1039"/>
    <cellStyle name="后继超链接" xfId="1040"/>
    <cellStyle name="适中 2 2 2 2" xfId="1041"/>
    <cellStyle name="20% - 强调文字颜色 1 4" xfId="1042"/>
    <cellStyle name="检查单元格 2_(融安县）2017年政府新增一般债券资金安排使用表" xfId="1043"/>
    <cellStyle name="Accent1 - 60% 2" xfId="1044"/>
    <cellStyle name="千位分隔 6" xfId="1045"/>
    <cellStyle name="差_来宾市2011年下半年BT融资建设项目计划表201108081 3_2016年6旬月报表(1)" xfId="1046"/>
    <cellStyle name="标题 1 2" xfId="1047"/>
    <cellStyle name="注释 5" xfId="1048"/>
    <cellStyle name="Accent5 - 20%" xfId="1049"/>
    <cellStyle name="40% - 强调文字颜色 6 3" xfId="1050"/>
    <cellStyle name="好_奖励补助测算5.22测试" xfId="1051"/>
    <cellStyle name="60% - 强调文字颜色 2 9" xfId="1052"/>
    <cellStyle name="PSChar 3" xfId="1053"/>
    <cellStyle name="差_奖励补助测算7.23 2 2_2016年6旬月报表(1)" xfId="1054"/>
    <cellStyle name="适中 10 2" xfId="1055"/>
    <cellStyle name="好_文体广播部门 2" xfId="1056"/>
    <cellStyle name="Accent6 - 20%" xfId="1057"/>
    <cellStyle name="好_2009年一般性转移支付标准工资_奖励补助测算7.23 2 2_2016年7旬月报表(1)" xfId="1058"/>
    <cellStyle name="好_2、土地面积、人口、粮食产量基本情况 2 2_2016年6旬月报表(1)" xfId="1059"/>
    <cellStyle name="差_530629_2006年县级财政报表附表 2 2" xfId="1060"/>
    <cellStyle name="好_Book1_2 2_2016年7旬月报表(1)" xfId="1061"/>
    <cellStyle name="40% - 强调文字颜色 2 10 2" xfId="1062"/>
    <cellStyle name="强调文字颜色 2 3 3" xfId="1063"/>
    <cellStyle name="好_2009年一般性转移支付标准工资_~5676413" xfId="1064"/>
    <cellStyle name="汇总 4_社会保险基金预算调整表" xfId="1065"/>
    <cellStyle name="_ET_STYLE_NoName_00__Book1_2011.7" xfId="1066"/>
    <cellStyle name="好_业务工作量指标 3_2016年7旬月报表(1)" xfId="1067"/>
    <cellStyle name="差_Book1_Book1_1" xfId="1068"/>
    <cellStyle name="强调文字颜色 6 3" xfId="1069"/>
    <cellStyle name="计算 4 2" xfId="1070"/>
    <cellStyle name="好_地方配套按人均增幅控制8.30xl 3" xfId="1071"/>
    <cellStyle name="强调文字颜色 1 10" xfId="1072"/>
    <cellStyle name="20% - Accent3 3" xfId="1073"/>
    <cellStyle name="好_00省级(打印) 3_2016年6旬月报表(1)" xfId="1074"/>
    <cellStyle name="强调文字颜色 5 2_(融安县）2017年政府新增一般债券资金安排使用表" xfId="1075"/>
    <cellStyle name="60% - 强调文字颜色 3 9" xfId="1076"/>
    <cellStyle name="警告文本 4 2" xfId="1077"/>
    <cellStyle name="好_0502通海县" xfId="1078"/>
    <cellStyle name="20% - Accent3" xfId="1079"/>
    <cellStyle name="好_2009年一般性转移支付标准工资_奖励补助测算5.22测试 2 2" xfId="1080"/>
    <cellStyle name="检查单元格 9 2" xfId="1081"/>
    <cellStyle name="20% - 强调文字颜色 4 5" xfId="1082"/>
    <cellStyle name="60% - 强调文字颜色 5 7 2" xfId="1083"/>
    <cellStyle name="20% - 强调文字颜色 4 3 2" xfId="1084"/>
    <cellStyle name="好_2009年一般性转移支付标准工资_奖励补助测算7.25 2 2_2016年旬月报表(1)" xfId="1085"/>
    <cellStyle name="差_2006年基础数据 2" xfId="1086"/>
    <cellStyle name="40% - 强调文字颜色 2 7 2" xfId="1087"/>
    <cellStyle name="好_三季度－表二 2 2" xfId="1088"/>
    <cellStyle name="_ET_STYLE_NoName_00__2011.7" xfId="1089"/>
    <cellStyle name="商品名称" xfId="1090"/>
    <cellStyle name="警告文本 6 2" xfId="1091"/>
    <cellStyle name="40% - 强调文字颜色 1 2 3" xfId="1092"/>
    <cellStyle name="输入 5_社会保险基金预算调整表" xfId="1093"/>
    <cellStyle name="_ET_STYLE_NoName_00__Sheet3" xfId="1094"/>
    <cellStyle name="链接单元格 3_社会保险基金预算调整表" xfId="1095"/>
    <cellStyle name="差_M03 3_2016年7旬月报表(1)" xfId="1096"/>
    <cellStyle name="60% - 强调文字颜色 1 2" xfId="1097"/>
    <cellStyle name="常规 2 3 2" xfId="1098"/>
    <cellStyle name="好_汇总-县级财政报表附表" xfId="1099"/>
    <cellStyle name="好_Book1_2011.7 2 2_2016年7旬月报表(1)" xfId="1100"/>
    <cellStyle name="检查单元格 4" xfId="1101"/>
    <cellStyle name="差_2009年一般性转移支付标准工资 2" xfId="1102"/>
    <cellStyle name="差_2006年全省财力计算表（中央、决算） 2" xfId="1103"/>
    <cellStyle name="60% - 强调文字颜色 6 2 3" xfId="1104"/>
    <cellStyle name="40% - 强调文字颜色 4 9 2" xfId="1105"/>
    <cellStyle name="差_2006年水利统计指标统计表 2 2_2016年6旬月报表(1)" xfId="1106"/>
    <cellStyle name="Bad 3" xfId="1107"/>
    <cellStyle name="检查单元格 3 2" xfId="1108"/>
    <cellStyle name="常规 2 6 2" xfId="1109"/>
    <cellStyle name="60% - 强调文字颜色 4 2" xfId="1110"/>
    <cellStyle name="解释性文本 3" xfId="1111"/>
    <cellStyle name="Heading 3 2" xfId="1112"/>
    <cellStyle name="标题 1 5_社会保险基金预算调整表" xfId="1113"/>
    <cellStyle name="40% - 强调文字颜色 2 11" xfId="1114"/>
    <cellStyle name="差_奖励补助测算7.23 2 2_2016年旬月报表(1)" xfId="1115"/>
    <cellStyle name="差_Book1_1_2011.7 2 2_2016年7旬月报表(1)" xfId="1116"/>
    <cellStyle name="20% - Accent6 2 2" xfId="1117"/>
    <cellStyle name="好_15年预算总表(3.25）" xfId="1118"/>
    <cellStyle name="差_00省级(定稿) 3_2016年6旬月报表(1)" xfId="1119"/>
    <cellStyle name="警告文本 2 2" xfId="1120"/>
    <cellStyle name="好_汇总 2 2" xfId="1121"/>
    <cellStyle name="60% - 强调文字颜色 2 9 2" xfId="1122"/>
    <cellStyle name="好_2009年一般性转移支付标准工资_地方配套按人均增幅控制8.31（调整结案率后）xl 2 2_2016年6旬月报表(1)" xfId="1123"/>
    <cellStyle name="检查单元格 10 2" xfId="1124"/>
    <cellStyle name="差_2009年一般性转移支付标准工资_~4190974 3_2016年旬月报表(1)" xfId="1125"/>
    <cellStyle name="40% - Accent5 2 2" xfId="1126"/>
    <cellStyle name="标题 13" xfId="1127"/>
    <cellStyle name="好_基础数据分析 3" xfId="1128"/>
    <cellStyle name="60% - 强调文字颜色 2 2 2 2" xfId="1129"/>
    <cellStyle name="好_工程建设管理台帐(7月） 2 2_2016年7旬月报表(1)" xfId="1130"/>
    <cellStyle name="适中 8" xfId="1131"/>
    <cellStyle name="百分比 4" xfId="1132"/>
    <cellStyle name="好_工程建设管理台帐(7月） 3_2016年旬月报表(1)" xfId="1133"/>
    <cellStyle name="20% - 强调文字颜色 2 3 2" xfId="1134"/>
    <cellStyle name="好_2009年一般性转移支付标准工资_地方配套按人均增幅控制8.30xl 2 2_2016年旬月报表(1)" xfId="1135"/>
    <cellStyle name="检查单元格 7_社会保险基金预算调整表" xfId="1136"/>
    <cellStyle name="差_2009年一般性转移支付标准工资_地方配套按人均增幅控制8.31（调整结案率后）xl 2 2_2016年6旬月报表(1)" xfId="1137"/>
    <cellStyle name="强调文字颜色 3 6" xfId="1138"/>
    <cellStyle name="Accent3 - 60%" xfId="1139"/>
    <cellStyle name="强调文字颜色 3 8 2" xfId="1140"/>
    <cellStyle name="好_2007年检察院案件数 2" xfId="1141"/>
    <cellStyle name="差_15年预算总表(3.25）" xfId="1142"/>
    <cellStyle name="差 5 2" xfId="1143"/>
    <cellStyle name="40% - 强调文字颜色 1 10" xfId="1144"/>
    <cellStyle name="警告文本 3" xfId="1145"/>
    <cellStyle name="好_汇总 3" xfId="1146"/>
    <cellStyle name="20% - Accent6 3" xfId="1147"/>
    <cellStyle name="60% - 强调文字颜色 6 2 2 2 2" xfId="1148"/>
    <cellStyle name="好_Book1_2011.7 2 2_2016年旬月报表(1)" xfId="1149"/>
    <cellStyle name="40% - 强调文字颜色 6 8" xfId="1150"/>
    <cellStyle name="差_工程建设管理台帐(7月） 2 2_2016年6旬月报表(1)" xfId="1151"/>
    <cellStyle name="计算 5_社会保险基金预算调整表" xfId="1152"/>
    <cellStyle name="差_Book1_3 3_2016年旬月报表(1)" xfId="1153"/>
    <cellStyle name="好_奖励补助测算5.23新 2 2_2016年旬月报表(1)" xfId="1154"/>
    <cellStyle name="强调文字颜色 5 11" xfId="1155"/>
    <cellStyle name="差_奖励补助测算5.22测试 2 2_2016年6旬月报表(1)" xfId="1156"/>
    <cellStyle name="标题 3 8 2" xfId="1157"/>
    <cellStyle name="好_卫生部门 2 2_2016年6旬月报表(1)" xfId="1158"/>
    <cellStyle name="20% - 强调文字颜色 2 3 3" xfId="1159"/>
    <cellStyle name="差_业务工作量指标 2 2_2016年6旬月报表(1)" xfId="1160"/>
    <cellStyle name="40% - 强调文字颜色 6 2_(融安县）2017年政府新增一般债券资金安排使用表" xfId="1161"/>
    <cellStyle name="强调文字颜色 5 4" xfId="1162"/>
    <cellStyle name="计算 3 3" xfId="1163"/>
    <cellStyle name="好_地方配套按人均增幅控制8.30一般预算平均增幅、人均可用财力平均增幅两次控制、社会治安系数调整、案件数调整xl 3" xfId="1164"/>
    <cellStyle name="注释 2_社会保险基金预算调整表" xfId="1165"/>
    <cellStyle name="好_县级公安机关公用经费标准奖励测算方案（定稿） 3" xfId="1166"/>
    <cellStyle name="Output 2" xfId="1167"/>
    <cellStyle name="60% - 强调文字颜色 6 7" xfId="1168"/>
    <cellStyle name="强调文字颜色 1 2 3" xfId="1169"/>
    <cellStyle name="借出原因" xfId="1170"/>
    <cellStyle name="_2014年基金支出" xfId="1171"/>
    <cellStyle name="40% - 强调文字颜色 1 2 2" xfId="1172"/>
    <cellStyle name="差_00省级(打印) 3_2016年旬月报表(1)" xfId="1173"/>
    <cellStyle name="警告文本 10" xfId="1174"/>
    <cellStyle name="Header1" xfId="1175"/>
    <cellStyle name="标题 2 7 2" xfId="1176"/>
    <cellStyle name="好_义务教育阶段教职工人数（教育厅提供最终） 2 2_2016年7旬月报表(1)" xfId="1177"/>
    <cellStyle name="好_Book1_1 2" xfId="1178"/>
    <cellStyle name="差_奖励补助测算5.22测试 2 2_2016年7旬月报表(1)" xfId="1179"/>
    <cellStyle name="差_高中教师人数（教育厅1.6日提供） 3" xfId="1180"/>
    <cellStyle name="好_Book1_1_来宾市2011年下半年BT融资建设项目计划表201108081 2 2" xfId="1181"/>
    <cellStyle name="后继超级链接" xfId="1182"/>
    <cellStyle name="差_2006年水利统计指标统计表" xfId="1183"/>
    <cellStyle name="40% - Accent2" xfId="1184"/>
    <cellStyle name="强调文字颜色 2 2 2 2" xfId="1185"/>
    <cellStyle name="60% - 强调文字颜色 2 2 2 3" xfId="1186"/>
    <cellStyle name="标题 1 8" xfId="1187"/>
    <cellStyle name="差_奖励补助测算5.22测试 2" xfId="1188"/>
    <cellStyle name="差_2007年检察院案件数 3_2016年7旬月报表(1)" xfId="1189"/>
    <cellStyle name="20% - 强调文字颜色 6 3 2 2" xfId="1190"/>
    <cellStyle name="计算 8_社会保险基金预算调整表" xfId="1191"/>
    <cellStyle name="好_云南省2008年中小学教职工情况（教育厅提供20090101加工整理） 3_2016年7旬月报表(1)" xfId="1192"/>
    <cellStyle name="Milliers_!!!GO" xfId="1193"/>
    <cellStyle name="汇总 2 3" xfId="1194"/>
    <cellStyle name="好_县级公安机关公用经费标准奖励测算方案（定稿） 2 2_2016年旬月报表(1)" xfId="1195"/>
    <cellStyle name="差_教育厅提供义务教育及高中教师人数（2009年1月6日） 3" xfId="1196"/>
    <cellStyle name="60% - 强调文字颜色 2 10" xfId="1197"/>
    <cellStyle name="差_2009年一般性转移支付标准工资_奖励补助测算5.24冯铸 2" xfId="1198"/>
    <cellStyle name="强调文字颜色 4 3 3" xfId="1199"/>
    <cellStyle name="计算 2 2 3" xfId="1200"/>
    <cellStyle name="标题 5 2" xfId="1201"/>
    <cellStyle name="千位分隔[0] 2 3" xfId="1202"/>
    <cellStyle name="差_Book1_工程建设管理台帐(7月） 2_2016年7旬月报表(1)" xfId="1203"/>
    <cellStyle name="60% - 强调文字颜色 4 2 2 3" xfId="1204"/>
    <cellStyle name="计算 6" xfId="1205"/>
    <cellStyle name="差_2006年全省财力计算表（中央、决算）" xfId="1206"/>
    <cellStyle name="好_下半年禁吸戒毒经费1000万元 2 2_2016年旬月报表(1)" xfId="1207"/>
    <cellStyle name="强调文字颜色 3 2 2 2" xfId="1208"/>
    <cellStyle name="输出 7 2" xfId="1209"/>
    <cellStyle name="差_2009年一般性转移支付标准工资_奖励补助测算7.25 4" xfId="1210"/>
    <cellStyle name="好_2006年基础数据" xfId="1211"/>
    <cellStyle name="检查单元格 4 2" xfId="1212"/>
    <cellStyle name="计算 3 2_社会保险基金预算调整表" xfId="1213"/>
    <cellStyle name="差_奖励补助测算7.23 3_2016年旬月报表(1)" xfId="1214"/>
    <cellStyle name="好_2009年一般性转移支付标准工资 3_2016年6旬月报表(1)" xfId="1215"/>
    <cellStyle name="差_教师绩效工资测算表（离退休按各地上报数测算）2009年1月1日 2" xfId="1216"/>
    <cellStyle name="常规 2 5" xfId="1217"/>
    <cellStyle name="好_2008云南省分县市中小学教职工统计表（教育厅提供） 2 2" xfId="1218"/>
    <cellStyle name="好_2017年地方财政预算表（国有资本经营部分）融安县" xfId="1219"/>
    <cellStyle name="输入 9 2" xfId="1220"/>
    <cellStyle name="40% - 强调文字颜色 6 7 2" xfId="1221"/>
    <cellStyle name="链接单元格 2 2_社会保险基金预算调整表" xfId="1222"/>
    <cellStyle name="好_检验表 2" xfId="1223"/>
    <cellStyle name="解释性文本 2_(融安县）2017年政府新增一般债券资金安排使用表" xfId="1224"/>
    <cellStyle name="差_00省级(打印) 2 2_2016年旬月报表(1)" xfId="1225"/>
    <cellStyle name="差_2009年一般性转移支付标准工资 3_2016年旬月报表(1)" xfId="1226"/>
    <cellStyle name="60% - Accent1 3" xfId="1227"/>
    <cellStyle name="差_不用软件计算9.1不考虑经费管理评价xl 2 2_2016年旬月报表(1)" xfId="1228"/>
    <cellStyle name="警告文本 6" xfId="1229"/>
    <cellStyle name="强调文字颜色 5 2 2 3" xfId="1230"/>
    <cellStyle name="差_义务教育阶段教职工人数（教育厅提供最终） 3_2016年6旬月报表(1)" xfId="1231"/>
    <cellStyle name="差_05玉溪 2" xfId="1232"/>
    <cellStyle name="好_卫生部门" xfId="1233"/>
    <cellStyle name="好_云南农村义务教育统计表 3_2016年旬月报表(1)" xfId="1234"/>
    <cellStyle name="好_1110洱源县 3_2016年旬月报表(1)" xfId="1235"/>
    <cellStyle name="差_2006年水利统计指标统计表 3_2016年6旬月报表(1)" xfId="1236"/>
    <cellStyle name="计算 3 2" xfId="1237"/>
    <cellStyle name="强调文字颜色 5 3" xfId="1238"/>
    <cellStyle name="警告文本 8 2" xfId="1239"/>
    <cellStyle name="解释性文本 3 2" xfId="1240"/>
    <cellStyle name="好_奖励补助测算7.25 5_2016年7旬月报表(1)" xfId="1241"/>
    <cellStyle name="汇总 8 2" xfId="1242"/>
    <cellStyle name="汇总 9" xfId="1243"/>
    <cellStyle name="60% - Accent1 2 2" xfId="1244"/>
    <cellStyle name="好_2009年一般性转移支付标准工资_奖励补助测算7.23 3_2016年旬月报表(1)" xfId="1245"/>
    <cellStyle name="输出 10 2" xfId="1246"/>
    <cellStyle name="解释性文本 4" xfId="1247"/>
    <cellStyle name="差_2009年一般性转移支付标准工资_奖励补助测算5.23新 2" xfId="1248"/>
    <cellStyle name="60% - 强调文字颜色 2 6" xfId="1249"/>
    <cellStyle name="好_奖励补助测算7.25 4" xfId="1250"/>
    <cellStyle name="差_第五部分(才淼、饶永宏） 2 2_2016年7旬月报表(1)" xfId="1251"/>
    <cellStyle name="好_下半年禁吸戒毒经费1000万元 3_2016年7旬月报表(1)" xfId="1252"/>
    <cellStyle name="60% - 强调文字颜色 6 2_(融安县）2017年政府新增一般债券资金安排使用表" xfId="1253"/>
    <cellStyle name="40% - 强调文字颜色 6 4" xfId="1254"/>
    <cellStyle name="解释性文本 2 2" xfId="1255"/>
    <cellStyle name="差_2009年一般性转移支付标准工资 3_2016年6旬月报表(1)" xfId="1256"/>
    <cellStyle name="差_融资完成情况统计表" xfId="1257"/>
    <cellStyle name="差_下半年禁吸戒毒经费1000万元 2" xfId="1258"/>
    <cellStyle name="好_云南农村义务教育统计表 2 2_2016年旬月报表(1)" xfId="1259"/>
    <cellStyle name="差_0502通海县 2" xfId="1260"/>
    <cellStyle name="好_2006年水利统计指标统计表 2 2_2016年7旬月报表(1)" xfId="1261"/>
    <cellStyle name="差_2009年一般性转移支付标准工资_地方配套按人均增幅控制8.30一般预算平均增幅、人均可用财力平均增幅两次控制、社会治安系数调整、案件数调整xl 2 2_2016年6旬月报表(1)" xfId="1262"/>
    <cellStyle name="标题 2 4_社会保险基金预算调整表" xfId="1263"/>
    <cellStyle name="60% - Accent5 3" xfId="1264"/>
    <cellStyle name="好_城建部门" xfId="1265"/>
    <cellStyle name="60% - 强调文字颜色 4 4" xfId="1266"/>
    <cellStyle name="好_地方配套按人均增幅控制8.30xl 3_2016年6旬月报表(1)" xfId="1267"/>
    <cellStyle name="汇总 5_社会保险基金预算调整表" xfId="1268"/>
    <cellStyle name="好_奖励补助测算5.23新 3" xfId="1269"/>
    <cellStyle name="适中 3 3" xfId="1270"/>
    <cellStyle name="汇总 5 2" xfId="1271"/>
    <cellStyle name="适中 2 2 3" xfId="1272"/>
    <cellStyle name="汇总 5" xfId="1273"/>
    <cellStyle name="输入 2 3" xfId="1274"/>
    <cellStyle name="Heading 2" xfId="1275"/>
    <cellStyle name="好_云南省2008年转移支付测算——州市本级考核部分及政策性测算 3_2016年7旬月报表(1)" xfId="1276"/>
    <cellStyle name="差_教育厅提供义务教育及高中教师人数（2009年1月6日） 3_2016年6旬月报表(1)" xfId="1277"/>
    <cellStyle name="Accent3 2" xfId="1278"/>
    <cellStyle name="20% - 强调文字颜色 5 6 2" xfId="1279"/>
    <cellStyle name="好_桂投9月报统计局 2 2_2016年7旬月报表(1)" xfId="1280"/>
    <cellStyle name="输出 9 2" xfId="1281"/>
    <cellStyle name="40% - 强调文字颜色 3 7 2" xfId="1282"/>
    <cellStyle name="好_05玉溪 3" xfId="1283"/>
    <cellStyle name="40% - 强调文字颜色 3 10" xfId="1284"/>
    <cellStyle name="好_地方配套按人均增幅控制8.30xl 3_2016年旬月报表(1)" xfId="1285"/>
    <cellStyle name="60% - 强调文字颜色 4 3" xfId="1286"/>
    <cellStyle name="60% - 强调文字颜色 4 2 3" xfId="1287"/>
    <cellStyle name="差_Book1_2011.7 3" xfId="1288"/>
    <cellStyle name="差_2009年一般性转移支付标准工资_奖励补助测算7.25 2 2_2016年6旬月报表(1)" xfId="1289"/>
    <cellStyle name="常规 2 7" xfId="1290"/>
    <cellStyle name="好_财政供养人员 3_2016年旬月报表(1)" xfId="1291"/>
    <cellStyle name="好_2006年水利统计指标统计表 2 2_2016年6旬月报表(1)" xfId="1292"/>
    <cellStyle name="好_2007年人员分部门统计表 2" xfId="1293"/>
    <cellStyle name="20% - 强调文字颜色 4 3 3" xfId="1294"/>
    <cellStyle name="差_2009年一般性转移支付标准工资_奖励补助测算5.23新 3_2016年旬月报表(1)" xfId="1295"/>
    <cellStyle name="差_2009年一般性转移支付标准工资_奖励补助测算7.23 2 2_2016年旬月报表(1)" xfId="1296"/>
    <cellStyle name="注释 2 3" xfId="1297"/>
    <cellStyle name="好_汇总 2" xfId="1298"/>
    <cellStyle name="警告文本 2" xfId="1299"/>
    <cellStyle name="20% - Accent6 2" xfId="1300"/>
    <cellStyle name="60% - 强调文字颜色 3 7 2" xfId="1301"/>
    <cellStyle name="好_义务教育阶段教职工人数（教育厅提供最终） 3_2016年旬月报表(1)" xfId="1302"/>
    <cellStyle name="标题 10 2" xfId="1303"/>
    <cellStyle name="差_2009年一般性转移支付标准工资 3" xfId="1304"/>
    <cellStyle name="好_Book1_3 3_2016年6旬月报表(1)" xfId="1305"/>
    <cellStyle name="差_下半年禁毒办案经费分配2544.3万元" xfId="1306"/>
    <cellStyle name="好_1003牟定县" xfId="1307"/>
    <cellStyle name="20% - Accent5 2 2" xfId="1308"/>
    <cellStyle name="好_奖励补助测算7.25 5" xfId="1309"/>
    <cellStyle name="好_指标五 2" xfId="1310"/>
    <cellStyle name="Accent3 - 40% 3" xfId="1311"/>
    <cellStyle name="好_地方配套按人均增幅控制8.31（调整结案率后）xl 3_2016年6旬月报表(1)" xfId="1312"/>
    <cellStyle name="计算 5" xfId="1313"/>
    <cellStyle name="好_融资完成情况统计表 3_2016年旬月报表(1)" xfId="1314"/>
    <cellStyle name="好_教育厅提供义务教育及高中教师人数（2009年1月6日） 3_2016年旬月报表(1)" xfId="1315"/>
    <cellStyle name="60% - 强调文字颜色 2 2 3" xfId="1316"/>
    <cellStyle name="Check Cell 2_社会保险基金预算调整表" xfId="1317"/>
    <cellStyle name="强调文字颜色 2 8 2" xfId="1318"/>
    <cellStyle name="好_桂投9月报统计局 2 2_2016年旬月报表(1)" xfId="1319"/>
    <cellStyle name="注释 2 2 3" xfId="1320"/>
    <cellStyle name="常规 8 2" xfId="1321"/>
    <cellStyle name="好_下半年禁吸戒毒经费1000万元 2 2_2016年7旬月报表(1)" xfId="1322"/>
    <cellStyle name="好 3 2 2" xfId="1323"/>
    <cellStyle name="差_2006年在职人员情况 2 2" xfId="1324"/>
    <cellStyle name="好_下半年禁吸戒毒经费1000万元" xfId="1325"/>
    <cellStyle name="适中 8 2" xfId="1326"/>
    <cellStyle name="好_云南省2008年转移支付测算——州市本级考核部分及政策性测算 3" xfId="1327"/>
    <cellStyle name="好_融资完成情况统计表 3_2016年7旬月报表(1)" xfId="1328"/>
    <cellStyle name="差_2011.7" xfId="1329"/>
    <cellStyle name="_Book1_4 2" xfId="1330"/>
    <cellStyle name="60% - 强调文字颜色 4 5 2" xfId="1331"/>
    <cellStyle name="20% - Accent2" xfId="1332"/>
    <cellStyle name="Accent4 - 40%" xfId="1333"/>
    <cellStyle name="Date" xfId="1334"/>
    <cellStyle name="60% - Accent4" xfId="1335"/>
    <cellStyle name="输出 3 2_社会保险基金预算调整表" xfId="1336"/>
    <cellStyle name="60% - Accent3" xfId="1337"/>
    <cellStyle name="好_融资完成情况统计表 2 2_2016年7旬月报表(1)" xfId="1338"/>
    <cellStyle name="差_融资完成情况统计表 2" xfId="1339"/>
    <cellStyle name="标题 1 6_社会保险基金预算调整表" xfId="1340"/>
    <cellStyle name="差_奖励补助测算7.25 2 2_2016年7旬月报表(1)" xfId="1341"/>
    <cellStyle name="20% - 强调文字颜色 5 4" xfId="1342"/>
    <cellStyle name="强调文字颜色 4 3 2 2" xfId="1343"/>
    <cellStyle name="计算 2 2 2 2" xfId="1344"/>
    <cellStyle name="Accent1" xfId="1345"/>
    <cellStyle name="强调文字颜色 2 9" xfId="1346"/>
    <cellStyle name="检查单元格 2 2 2 2" xfId="1347"/>
    <cellStyle name="强调文字颜色 2 2 2" xfId="1348"/>
    <cellStyle name="Good 2" xfId="1349"/>
    <cellStyle name="差_2006年全省财力计算表（中央、决算） 2 2_2016年7旬月报表(1)" xfId="1350"/>
    <cellStyle name="Accent1 2" xfId="1351"/>
    <cellStyle name="差_M01-2(州市补助收入)" xfId="1352"/>
    <cellStyle name="汇总 7 2" xfId="1353"/>
    <cellStyle name="40% - 强调文字颜色 1 10 2" xfId="1354"/>
    <cellStyle name="好_三季度－表二 3_2016年旬月报表(1)" xfId="1355"/>
    <cellStyle name="差_卫生部门 2 2" xfId="1356"/>
    <cellStyle name="常规 4 4 2" xfId="1357"/>
    <cellStyle name="警告文本 4" xfId="1358"/>
    <cellStyle name="好_奖励补助测算7.25 3_2016年旬月报表(1)" xfId="1359"/>
    <cellStyle name="20% - 强调文字颜色 6 2 3" xfId="1360"/>
    <cellStyle name="差 7" xfId="1361"/>
    <cellStyle name="差_奖励补助测算7.25 (version 1) (version 1) 3_2016年7旬月报表(1)" xfId="1362"/>
    <cellStyle name="40% - 强调文字颜色 2 8" xfId="1363"/>
    <cellStyle name="链接单元格 7 2" xfId="1364"/>
    <cellStyle name="60% - 强调文字颜色 3 3 3" xfId="1365"/>
    <cellStyle name="好_2006年基础数据 3" xfId="1366"/>
    <cellStyle name="好_奖励补助测算7.25 2 2_2016年旬月报表(1)" xfId="1367"/>
    <cellStyle name="好_奖励补助测算7.23 2" xfId="1368"/>
    <cellStyle name="差_2009年一般性转移支付标准工资_不用软件计算9.1不考虑经费管理评价xl 2 2_2016年旬月报表(1)" xfId="1369"/>
    <cellStyle name="20% - 强调文字颜色 3 8" xfId="1370"/>
    <cellStyle name="差_Book2 3_2016年6旬月报表(1)" xfId="1371"/>
    <cellStyle name="标题 4 8" xfId="1372"/>
    <cellStyle name="好_奖励补助测算7.23" xfId="1373"/>
    <cellStyle name="好_指标四 3_2016年旬月报表(1)" xfId="1374"/>
    <cellStyle name="好_奖励补助测算5.23新 3_2016年旬月报表(1)" xfId="1375"/>
    <cellStyle name="20% - 强调文字颜色 3 2 3" xfId="1376"/>
    <cellStyle name="强调文字颜色 3 10 2" xfId="1377"/>
    <cellStyle name="钎霖_4岿角利" xfId="1378"/>
    <cellStyle name="检查单元格 3_社会保险基金预算调整表" xfId="1379"/>
    <cellStyle name="60% - 强调文字颜色 6 6 2" xfId="1380"/>
    <cellStyle name="好_奖励补助测算5.24冯铸 3_2016年旬月报表(1)" xfId="1381"/>
    <cellStyle name="Accent3 - 60% 3" xfId="1382"/>
    <cellStyle name="差_1110洱源县 2" xfId="1383"/>
    <cellStyle name="差_奖励补助测算5.23新 3_2016年旬月报表(1)" xfId="1384"/>
    <cellStyle name="好_云南省2008年中小学教职工情况（教育厅提供20090101加工整理） 2" xfId="1385"/>
    <cellStyle name="好_0605石屏县 3_2016年旬月报表(1)" xfId="1386"/>
    <cellStyle name="_ET_STYLE_NoName_00__融资完成情况统计表" xfId="1387"/>
    <cellStyle name="差_0605石屏县 3" xfId="1388"/>
    <cellStyle name="好_2009年一般性转移支付标准工资_地方配套按人均增幅控制8.31（调整结案率后）xl 2" xfId="1389"/>
    <cellStyle name="Good 2 2" xfId="1390"/>
    <cellStyle name="好_Book1_融资完成情况统计表" xfId="1391"/>
    <cellStyle name="好_云南省2008年转移支付测算——州市本级考核部分及政策性测算 2" xfId="1392"/>
    <cellStyle name="差_奖励补助测算7.25 4_2016年7旬月报表(1)" xfId="1393"/>
    <cellStyle name="标题 1 5 2" xfId="1394"/>
    <cellStyle name="40% - 强调文字颜色 4 2" xfId="1395"/>
    <cellStyle name="好_卫生部门 3_2016年旬月报表(1)" xfId="1396"/>
    <cellStyle name="好_11大理 3_2016年6旬月报表(1)" xfId="1397"/>
    <cellStyle name="60% - 强调文字颜色 3 2 2 3" xfId="1398"/>
    <cellStyle name="差_0605石屏县 2 2" xfId="1399"/>
    <cellStyle name="20% - 强调文字颜色 5 5 2" xfId="1400"/>
    <cellStyle name="好_2009年一般性转移支付标准工资_~5676413 2 2" xfId="1401"/>
    <cellStyle name="Accent2 2" xfId="1402"/>
    <cellStyle name="差_00省级(定稿)" xfId="1403"/>
    <cellStyle name="40% - Accent6 3" xfId="1404"/>
    <cellStyle name="20% - 强调文字颜色 3 9 2" xfId="1405"/>
    <cellStyle name="差_530623_2006年县级财政报表附表 2 2_2016年6旬月报表(1)" xfId="1406"/>
    <cellStyle name="好_奖励补助测算5.22测试 2 2_2016年7旬月报表(1)" xfId="1407"/>
    <cellStyle name="40% - Accent3" xfId="1408"/>
    <cellStyle name="好_奖励补助测算5.24冯铸 3_2016年6旬月报表(1)" xfId="1409"/>
    <cellStyle name="_Book1_3" xfId="1410"/>
    <cellStyle name="好_教育厅提供义务教育及高中教师人数（2009年1月6日） 3_2016年7旬月报表(1)" xfId="1411"/>
    <cellStyle name="输出 6_社会保险基金预算调整表" xfId="1412"/>
    <cellStyle name="40% - 强调文字颜色 3 3 2 2" xfId="1413"/>
    <cellStyle name="差_2008云南省分县市中小学教职工统计表（教育厅提供） 3_2016年6旬月报表(1)" xfId="1414"/>
    <cellStyle name="20% - 强调文字颜色 3 3 3" xfId="1415"/>
    <cellStyle name="Accent5 - 60% 2 2" xfId="1416"/>
    <cellStyle name="Currency [0]" xfId="1417"/>
    <cellStyle name="20% - 强调文字颜色 4 4" xfId="1418"/>
    <cellStyle name="标题 3 2 2_社会保险基金预算调整表" xfId="1419"/>
    <cellStyle name="差_2008云南省分县市中小学教职工统计表（教育厅提供） 3_2016年旬月报表(1)" xfId="1420"/>
    <cellStyle name="20% - 强调文字颜色 1 3 3" xfId="1421"/>
    <cellStyle name="差_2006年基础数据 3_2016年旬月报表(1)" xfId="1422"/>
    <cellStyle name="20% - 强调文字颜色 4 9 2" xfId="1423"/>
    <cellStyle name="好_00省级(打印) 2" xfId="1424"/>
    <cellStyle name="20% - 强调文字颜色 1 2 2" xfId="1425"/>
    <cellStyle name="60% - 强调文字颜色 6 3" xfId="1426"/>
    <cellStyle name="强调文字颜色 6 10" xfId="1427"/>
    <cellStyle name="t_HVAC Equipment (3)_社会保险基金预算调整表" xfId="1428"/>
    <cellStyle name="好_检验表（调整后） 2" xfId="1429"/>
    <cellStyle name="Accent2 - 40% 2" xfId="1430"/>
    <cellStyle name="_ET_STYLE_NoName_00__统计表" xfId="1431"/>
    <cellStyle name="40% - 强调文字颜色 5 2_(融安县）2017年政府新增一般债券资金安排使用表" xfId="1432"/>
    <cellStyle name="常规 7 2" xfId="1433"/>
    <cellStyle name="好_Book1_1_2011.7 2 2" xfId="1434"/>
    <cellStyle name="Input 5" xfId="1435"/>
    <cellStyle name="Accent3 - 60% 2 2" xfId="1436"/>
    <cellStyle name="差_2011.7 2_2016年旬月报表(1)" xfId="1437"/>
    <cellStyle name="常规 4 8 2" xfId="1438"/>
    <cellStyle name="好_云南省2008年中小学教职工情况（教育厅提供20090101加工整理） 3_2016年6旬月报表(1)" xfId="1439"/>
    <cellStyle name="20% - 强调文字颜色 5 4 2" xfId="1440"/>
    <cellStyle name="好_M03 2 2_2016年旬月报表(1)" xfId="1441"/>
    <cellStyle name="Mon閠aire_!!!GO" xfId="1442"/>
    <cellStyle name="强调文字颜色 1 3 3" xfId="1443"/>
    <cellStyle name="差_融资完成情况统计表 2 2_2016年6旬月报表(1)" xfId="1444"/>
    <cellStyle name="差_云南农村义务教育统计表 2" xfId="1445"/>
    <cellStyle name="差_11大理 2 2_2016年6旬月报表(1)" xfId="1446"/>
    <cellStyle name="好_义务教育阶段教职工人数（教育厅提供最终） 2 2" xfId="1447"/>
    <cellStyle name="好_Book1_1_2011.7 3_2016年6旬月报表(1)" xfId="1448"/>
    <cellStyle name="60% - Accent4 3" xfId="1449"/>
    <cellStyle name="好_义务教育阶段教职工人数（教育厅提供最终） 3_2016年6旬月报表(1)" xfId="1450"/>
    <cellStyle name="强调文字颜色 3 7 2" xfId="1451"/>
    <cellStyle name="强调文字颜色 6 7" xfId="1452"/>
    <cellStyle name="20% - 强调文字颜色 1 10" xfId="1453"/>
    <cellStyle name="好_基础数据分析 2 2_2016年旬月报表(1)" xfId="1454"/>
    <cellStyle name="好_云南省2008年转移支付测算——州市本级考核部分及政策性测算 3_2016年旬月报表(1)" xfId="1455"/>
    <cellStyle name="好_2006年全省财力计算表（中央、决算） 3_2016年6旬月报表(1)" xfId="1456"/>
    <cellStyle name="差_Book1_工程建设管理台帐(7月） 2_2016年旬月报表(1)" xfId="1457"/>
    <cellStyle name="好_2007年政法部门业务指标 3_2016年6旬月报表(1)" xfId="1458"/>
    <cellStyle name="好_2009年一般性转移支付标准工资_不用软件计算9.1不考虑经费管理评价xl 2 2_2016年6旬月报表(1)" xfId="1459"/>
    <cellStyle name="Input 3" xfId="1460"/>
    <cellStyle name="_ET_STYLE_NoName_00__Book1_Book1" xfId="1461"/>
    <cellStyle name="_2011年广西城乡风貌改造三期工程综合整治项目进度表6.07" xfId="1462"/>
    <cellStyle name="Accent6 - 40% 3" xfId="1463"/>
    <cellStyle name="差_下半年禁吸戒毒经费1000万元" xfId="1464"/>
    <cellStyle name="差_0502通海县" xfId="1465"/>
    <cellStyle name="60% - 强调文字颜色 1 4 2" xfId="1466"/>
    <cellStyle name="好_奖励补助测算7.25 (version 1) (version 1) 2 2" xfId="1467"/>
    <cellStyle name="差 9" xfId="1468"/>
    <cellStyle name="40% - 强调文字颜色 1 3 2" xfId="1469"/>
    <cellStyle name="差_三季度－表二 2 2_2016年6旬月报表(1)" xfId="1470"/>
    <cellStyle name="差_2009年一般性转移支付标准工资_地方配套按人均增幅控制8.31（调整结案率后）xl 3" xfId="1471"/>
    <cellStyle name="Accent1 - 20% 2" xfId="1472"/>
    <cellStyle name="好_2009年一般性转移支付标准工资_~5676413 3" xfId="1473"/>
    <cellStyle name="差_Book1_2011.7" xfId="1474"/>
    <cellStyle name="60% - 强调文字颜色 4 2 2 2 2" xfId="1475"/>
    <cellStyle name="差_Book1_2011.7 2" xfId="1476"/>
    <cellStyle name="常规 2 6" xfId="1477"/>
    <cellStyle name="强调文字颜色 6 3 2 2" xfId="1478"/>
    <cellStyle name="Normal_!!!GO" xfId="1479"/>
    <cellStyle name="强调文字颜色 4 10 2" xfId="1480"/>
    <cellStyle name="差_县级公安机关公用经费标准奖励测算方案（定稿） 3_2016年6旬月报表(1)" xfId="1481"/>
    <cellStyle name="差_县级基础数据 2" xfId="1482"/>
    <cellStyle name="好_汇总-县级财政报表附表 2 2_2016年6旬月报表(1)" xfId="1483"/>
    <cellStyle name="输入 5" xfId="1484"/>
    <cellStyle name="好_~4190974 3_2016年7旬月报表(1)" xfId="1485"/>
    <cellStyle name="警告文本 2 3" xfId="1486"/>
    <cellStyle name="差_05玉溪 3_2016年旬月报表(1)" xfId="1487"/>
    <cellStyle name="Accent3 - 20% 3" xfId="1488"/>
    <cellStyle name="60% - 强调文字颜色 2 7 2" xfId="1489"/>
    <cellStyle name="Accent4 - 60%" xfId="1490"/>
    <cellStyle name="好_指标四" xfId="1491"/>
    <cellStyle name="差_奖励补助测算7.25 2 2_2016年6旬月报表(1)" xfId="1492"/>
    <cellStyle name="标题 6 2" xfId="1493"/>
    <cellStyle name="注释 3 2" xfId="1494"/>
    <cellStyle name="20% - 强调文字颜色 6 5 2" xfId="1495"/>
    <cellStyle name="Check Cell 2" xfId="1496"/>
    <cellStyle name="差_Book1_Book1 2 2_2016年6旬月报表(1)" xfId="1497"/>
    <cellStyle name="好_奖励补助测算7.25 2 2" xfId="1498"/>
    <cellStyle name="千位分隔[0] 2 2" xfId="1499"/>
    <cellStyle name="好_M03 3_2016年旬月报表(1)" xfId="1500"/>
    <cellStyle name="好_汇总" xfId="1501"/>
    <cellStyle name="20% - Accent6" xfId="1502"/>
    <cellStyle name="Explanatory Text" xfId="1503"/>
    <cellStyle name="标题 3 7 2" xfId="1504"/>
    <cellStyle name="20% - 强调文字颜色 4 2 2 2" xfId="1505"/>
    <cellStyle name="差 2 2" xfId="1506"/>
    <cellStyle name="好_~5676413 3_2016年7旬月报表(1)" xfId="1507"/>
    <cellStyle name="40% - 强调文字颜色 4 3 2" xfId="1508"/>
    <cellStyle name="好_2009年一般性转移支付标准工资 3_2016年旬月报表(1)" xfId="1509"/>
    <cellStyle name="汇总 2 2 2" xfId="1510"/>
    <cellStyle name="Linked Cell_社会保险基金预算调整表" xfId="1511"/>
    <cellStyle name="解释性文本 6" xfId="1512"/>
    <cellStyle name="好_2009年一般性转移支付标准工资_~4190974 2" xfId="1513"/>
    <cellStyle name="20% - 强调文字颜色 5 8 2" xfId="1514"/>
    <cellStyle name="Accent4 2 2" xfId="1515"/>
    <cellStyle name="Accent5 2" xfId="1516"/>
    <cellStyle name="60% - 强调文字颜色 3 10" xfId="1517"/>
    <cellStyle name="常规 3 6" xfId="1518"/>
    <cellStyle name="20% - 强调文字颜色 3 5 2" xfId="1519"/>
    <cellStyle name="40% - Accent2 3" xfId="1520"/>
    <cellStyle name="40% - 强调文字颜色 4 5 2" xfId="1521"/>
    <cellStyle name="好_县级基础数据 2" xfId="1522"/>
    <cellStyle name="常规 5 2" xfId="1523"/>
    <cellStyle name="输出 6" xfId="1524"/>
    <cellStyle name="60% - 强调文字颜色 1 9" xfId="1525"/>
    <cellStyle name="好_县级公安机关公用经费标准奖励测算方案（定稿） 2 2_2016年6旬月报表(1)" xfId="1526"/>
    <cellStyle name="常规 2" xfId="1527"/>
    <cellStyle name="警告文本 3 2" xfId="1528"/>
    <cellStyle name="40% - Accent4 2" xfId="1529"/>
    <cellStyle name="60% - 强调文字颜色 6 9 2" xfId="1530"/>
    <cellStyle name="好_财政供养人员 3_2016年6旬月报表(1)" xfId="1531"/>
    <cellStyle name="40% - Accent6 2" xfId="1532"/>
    <cellStyle name="差_00省级(打印) 2 2" xfId="1533"/>
    <cellStyle name="Heading 3" xfId="1534"/>
    <cellStyle name="输入 9_社会保险基金预算调整表" xfId="1535"/>
    <cellStyle name="好_0502通海县 2" xfId="1536"/>
    <cellStyle name="Accent6 4" xfId="1537"/>
    <cellStyle name="20% - Accent3 2" xfId="1538"/>
    <cellStyle name="差_云南省2008年转移支付测算——州市本级考核部分及政策性测算 3_2016年6旬月报表(1)" xfId="1539"/>
    <cellStyle name="强调文字颜色 2 3 2" xfId="1540"/>
    <cellStyle name="强调文字颜色 3 9" xfId="1541"/>
    <cellStyle name="20% - Accent1 2" xfId="1542"/>
    <cellStyle name="差_0605石屏县 3_2016年旬月报表(1)" xfId="1543"/>
    <cellStyle name="输入 3 2_社会保险基金预算调整表" xfId="1544"/>
    <cellStyle name="差_2009年一般性转移支付标准工资_~5676413 3" xfId="1545"/>
    <cellStyle name="20% - 强调文字颜色 3 2 2 3" xfId="1546"/>
    <cellStyle name="差_2009年一般性转移支付标准工资 3_2016年7旬月报表(1)" xfId="1547"/>
    <cellStyle name="标题 4 9" xfId="1548"/>
    <cellStyle name="Accent2 - 20% 2 2" xfId="1549"/>
    <cellStyle name="日期" xfId="1550"/>
    <cellStyle name="差_Book1_Book1 3_2016年6旬月报表(1)" xfId="1551"/>
    <cellStyle name="20% - Accent4" xfId="1552"/>
    <cellStyle name="好_来宾市2011年下半年BT融资建设项目计划表201108081 2 2_2016年旬月报表(1)" xfId="1553"/>
    <cellStyle name="差_~5676413 3_2016年6旬月报表(1)" xfId="1554"/>
    <cellStyle name="20% - 强调文字颜色 5 7 2" xfId="1555"/>
    <cellStyle name="20% - 强调文字颜色 5 8" xfId="1556"/>
    <cellStyle name="Accent4 2" xfId="1557"/>
    <cellStyle name="好_业务工作量指标 2" xfId="1558"/>
    <cellStyle name="差_业务工作量指标 2 2_2016年旬月报表(1)" xfId="1559"/>
    <cellStyle name="差_2009年一般性转移支付标准工资_地方配套按人均增幅控制8.30一般预算平均增幅、人均可用财力平均增幅两次控制、社会治安系数调整、案件数调整xl 3_2016年6旬月报表(1)" xfId="1560"/>
    <cellStyle name="检查单元格 2 2 3" xfId="1561"/>
    <cellStyle name="强调文字颜色 2 3" xfId="1562"/>
    <cellStyle name="好_指标四 3_2016年6旬月报表(1)" xfId="1563"/>
    <cellStyle name="后继超级链接 2" xfId="1564"/>
    <cellStyle name="差_~4190974 3_2016年7旬月报表(1)" xfId="1565"/>
    <cellStyle name="好_0502通海县 3_2016年7旬月报表(1)" xfId="1566"/>
    <cellStyle name="输入 3 3" xfId="1567"/>
    <cellStyle name="检查单元格 2 2 2_社会保险基金预算调整表" xfId="1568"/>
    <cellStyle name="差_汇总-县级财政报表附表 3_2016年旬月报表(1)" xfId="1569"/>
    <cellStyle name="40% - 强调文字颜色 6 3 2" xfId="1570"/>
    <cellStyle name="Accent5 - 20% 2" xfId="1571"/>
    <cellStyle name="40% - 强调文字颜色 4 2 2 2" xfId="1572"/>
    <cellStyle name="好_融资完成情况统计表 3" xfId="1573"/>
    <cellStyle name="好_05玉溪 2 2_2016年7旬月报表(1)" xfId="1574"/>
    <cellStyle name="40% - 强调文字颜色 1 4" xfId="1575"/>
    <cellStyle name="60% - 强调文字颜色 3 3" xfId="1576"/>
    <cellStyle name="标题 1 3_社会保险基金预算调整表" xfId="1577"/>
    <cellStyle name="Accent2 - 20% 3" xfId="1578"/>
    <cellStyle name="差_Book1_1 2_2016年7旬月报表(1)" xfId="1579"/>
    <cellStyle name="好_530629_2006年县级财政报表附表 2" xfId="1580"/>
    <cellStyle name="警告文本 7" xfId="1581"/>
    <cellStyle name="差_业务工作量指标 3_2016年7旬月报表(1)" xfId="1582"/>
    <cellStyle name="好_义务教育阶段教职工人数（教育厅提供最终） 2 2_2016年旬月报表(1)" xfId="1583"/>
    <cellStyle name="强调文字颜色 3 2 2 3" xfId="1584"/>
    <cellStyle name="差_2006年全省财力计算表（中央、决算） 2 2" xfId="1585"/>
    <cellStyle name="好_2008云南省分县市中小学教职工统计表（教育厅提供） 2 2_2016年7旬月报表(1)" xfId="1586"/>
    <cellStyle name="强调文字颜色 5 2 2 2 2" xfId="1587"/>
    <cellStyle name="警告文本 5 2" xfId="1588"/>
    <cellStyle name="好_2007年检察院案件数 3_2016年6旬月报表(1)" xfId="1589"/>
    <cellStyle name="20% - 强调文字颜色 3 2" xfId="1590"/>
    <cellStyle name="好_2009年一般性转移支付标准工资_奖励补助测算5.24冯铸 2 2_2016年6旬月报表(1)" xfId="1591"/>
    <cellStyle name="强调文字颜色 2 8" xfId="1592"/>
    <cellStyle name="好_0502通海县 3_2016年旬月报表(1)" xfId="1593"/>
    <cellStyle name="差_业务工作量指标 3_2016年旬月报表(1)" xfId="1594"/>
    <cellStyle name="好_奖励补助测算5.24冯铸 2 2_2016年6旬月报表(1)" xfId="1595"/>
    <cellStyle name="好_云南省2008年中小学教职工情况（教育厅提供20090101加工整理） 3" xfId="1596"/>
    <cellStyle name="标题 2 5_社会保险基金预算调整表" xfId="1597"/>
    <cellStyle name="强调文字颜色 1 9 2" xfId="1598"/>
    <cellStyle name="Input 2" xfId="1599"/>
    <cellStyle name="适中 7 2" xfId="1600"/>
    <cellStyle name="百分比 3 2" xfId="1601"/>
    <cellStyle name="好_地方配套按人均增幅控制8.30一般预算平均增幅、人均可用财力平均增幅两次控制、社会治安系数调整、案件数调整xl" xfId="1602"/>
    <cellStyle name="好_地方配套按人均增幅控制8.30一般预算平均增幅、人均可用财力平均增幅两次控制、社会治安系数调整、案件数调整xl 2 2_2016年7旬月报表(1)" xfId="1603"/>
    <cellStyle name="标题 12 2" xfId="1604"/>
    <cellStyle name="输入 10 2" xfId="1605"/>
    <cellStyle name="40% - 强调文字颜色 2 4 2" xfId="1606"/>
    <cellStyle name="千位分隔 2 3" xfId="1607"/>
    <cellStyle name="好_桂投9月报统计局 3_2016年6旬月报表(1)" xfId="1608"/>
    <cellStyle name="60% - 强调文字颜色 3 2 2 2 2" xfId="1609"/>
    <cellStyle name="20% - 强调文字颜色 5 2 2" xfId="1610"/>
    <cellStyle name="差_Book1_3 2 2_2016年旬月报表(1)" xfId="1611"/>
    <cellStyle name="40% - 强调文字颜色 6 6 2" xfId="1612"/>
    <cellStyle name="强调文字颜色 1 2 2 2 2" xfId="1613"/>
    <cellStyle name="60% - 强调文字颜色 3 4 2" xfId="1614"/>
    <cellStyle name="好_2007年检察院案件数 2 2" xfId="1615"/>
    <cellStyle name="20% - 强调文字颜色 3 3" xfId="1616"/>
    <cellStyle name="计算 8" xfId="1617"/>
    <cellStyle name="40% - 强调文字颜色 5 2 2 2 2" xfId="1618"/>
    <cellStyle name="40% - 强调文字颜色 3 8" xfId="1619"/>
    <cellStyle name="链接单元格 8 2" xfId="1620"/>
    <cellStyle name="60% - 强调文字颜色 3 9 2" xfId="1621"/>
    <cellStyle name="样式 1" xfId="1622"/>
    <cellStyle name="40% - Accent6 2 2" xfId="1623"/>
    <cellStyle name="强调文字颜色 4 2 2 3" xfId="1624"/>
    <cellStyle name="差_奖励补助测算5.23新 3_2016年6旬月报表(1)" xfId="1625"/>
    <cellStyle name="输入 6 2" xfId="1626"/>
    <cellStyle name="标题 3 2 3" xfId="1627"/>
    <cellStyle name="输出 2 2" xfId="1628"/>
    <cellStyle name="60% - 强调文字颜色 1 5 2" xfId="1629"/>
    <cellStyle name="_平台公司政府性债务余额明细表" xfId="1630"/>
    <cellStyle name="Accent4 - 60% 2" xfId="1631"/>
    <cellStyle name="Accent1 - 60% 2 2" xfId="1632"/>
    <cellStyle name="Accent1 3" xfId="1633"/>
    <cellStyle name="40% - 强调文字颜色 2 2 2" xfId="1634"/>
    <cellStyle name="好_Book1_1_2011.7 2 2_2016年7旬月报表(1)" xfId="1635"/>
    <cellStyle name="好_奖励补助测算7.25 5_2016年旬月报表(1)" xfId="1636"/>
    <cellStyle name="汇总 2" xfId="1637"/>
    <cellStyle name="输入 3 2" xfId="1638"/>
    <cellStyle name="20% - 强调文字颜色 1 5 2" xfId="1639"/>
    <cellStyle name="差_2009年一般性转移支付标准工资_奖励补助测算5.22测试 3_2016年7旬月报表(1)" xfId="1640"/>
    <cellStyle name="好 2 3" xfId="1641"/>
    <cellStyle name="60% - 强调文字颜色 2 8 2" xfId="1642"/>
    <cellStyle name="好 4" xfId="1643"/>
    <cellStyle name="强调文字颜色 1 8 2" xfId="1644"/>
    <cellStyle name="适中 6 2" xfId="1645"/>
    <cellStyle name="差_来宾市2011年下半年BT融资建设项目计划表201108081 3_2016年旬月报表(1)" xfId="1646"/>
    <cellStyle name="好_工程建设管理台帐(7月）" xfId="1647"/>
    <cellStyle name="60% - 强调文字颜色 3 3 2" xfId="1648"/>
    <cellStyle name="20% - 强调文字颜色 3 7" xfId="1649"/>
    <cellStyle name="好_2007年政法部门业务指标 2 2_2016年7旬月报表(1)" xfId="1650"/>
    <cellStyle name="Accent6 2" xfId="1651"/>
    <cellStyle name="适中 3" xfId="1652"/>
    <cellStyle name="好_奖励补助测算5.23新" xfId="1653"/>
    <cellStyle name="强调文字颜色 1 5" xfId="1654"/>
    <cellStyle name="20% - 强调文字颜色 5 9 2" xfId="1655"/>
    <cellStyle name="Calculation_社会保险基金预算调整表" xfId="1656"/>
    <cellStyle name="差_高中教师人数（教育厅1.6日提供） 3_2016年7旬月报表(1)" xfId="1657"/>
    <cellStyle name="差_教师绩效工资测算表（离退休按各地上报数测算）2009年1月1日" xfId="1658"/>
    <cellStyle name="_ET_STYLE_NoName_00_" xfId="1659"/>
    <cellStyle name="60% - 强调文字颜色 5 3" xfId="1660"/>
    <cellStyle name="60% - 强调文字颜色 4 3 3" xfId="1661"/>
    <cellStyle name="解释性文本 2" xfId="1662"/>
    <cellStyle name="_ET_STYLE_NoName_00__Book1_2_来宾市2011年下半年BT融资建设项目计划表201108081" xfId="1663"/>
    <cellStyle name="链接单元格 2 2 2" xfId="1664"/>
    <cellStyle name="20% - 强调文字颜色 2 9" xfId="1665"/>
    <cellStyle name="40% - 强调文字颜色 6 10 2" xfId="1666"/>
    <cellStyle name="好_义务教育阶段教职工人数（教育厅提供最终） 2 2_2016年6旬月报表(1)" xfId="1667"/>
    <cellStyle name="20% - Accent5" xfId="1668"/>
    <cellStyle name="汇总 6 2" xfId="1669"/>
    <cellStyle name="千位分隔 2" xfId="1670"/>
    <cellStyle name="差_2009年一般性转移支付标准工资_奖励补助测算7.23 3_2016年7旬月报表(1)" xfId="1671"/>
    <cellStyle name="好_三季度－表二 3" xfId="1672"/>
    <cellStyle name="差_2009年一般性转移支付标准工资_不用软件计算9.1不考虑经费管理评价xl 3" xfId="1673"/>
    <cellStyle name="_Book1_4" xfId="1674"/>
    <cellStyle name="40% - 强调文字颜色 5 9" xfId="1675"/>
    <cellStyle name="60% - 强调文字颜色 3 2_(融安县）2017年政府新增一般债券资金安排使用表" xfId="1676"/>
    <cellStyle name="20% - 强调文字颜色 1 3 2" xfId="1677"/>
    <cellStyle name="_ET_STYLE_NoName_00__Book1_2" xfId="1678"/>
    <cellStyle name="差_~5676413" xfId="1679"/>
    <cellStyle name="20% - 强调文字颜色 6 2_(融安县）2017年政府新增一般债券资金安排使用表" xfId="1680"/>
    <cellStyle name="差_Book1_Book1 3" xfId="1681"/>
    <cellStyle name="强调文字颜色 4 3 2" xfId="1682"/>
    <cellStyle name="计算 2 2 2" xfId="1683"/>
    <cellStyle name="好_~4190974 2 2_2016年6旬月报表(1)" xfId="1684"/>
    <cellStyle name="强调文字颜色 4 2 3" xfId="1685"/>
    <cellStyle name="链接单元格 4 2" xfId="1686"/>
    <cellStyle name="New Times Roman" xfId="1687"/>
    <cellStyle name="好_地方配套按人均增幅控制8.31（调整结案率后）xl 3" xfId="1688"/>
    <cellStyle name="差_奖励补助测算5.23新 3" xfId="1689"/>
    <cellStyle name="好_2009年一般性转移支付标准工资_奖励补助测算5.24冯铸 2 2" xfId="1690"/>
    <cellStyle name="强调文字颜色 4 2 2" xfId="1691"/>
    <cellStyle name="差_工程建设管理台帐(7月） 2 2_2016年7旬月报表(1)" xfId="1692"/>
    <cellStyle name="归盒啦_95" xfId="1693"/>
    <cellStyle name="链接单元格 5_社会保险基金预算调整表" xfId="1694"/>
    <cellStyle name="标题 4 2 2" xfId="1695"/>
    <cellStyle name="标题 1 6" xfId="1696"/>
    <cellStyle name="差_2009年一般性转移支付标准工资_地方配套按人均增幅控制8.31（调整结案率后）xl 2 2" xfId="1697"/>
    <cellStyle name="好_2009年一般性转移支付标准工资_不用软件计算9.1不考虑经费管理评价xl" xfId="1698"/>
    <cellStyle name="콤마_BOILER-CO1" xfId="1699"/>
    <cellStyle name="部门" xfId="1700"/>
    <cellStyle name="常规_2016年融安县债务限额和余额情况表" xfId="1701"/>
    <cellStyle name="60% - 强调文字颜色 5 4" xfId="1702"/>
    <cellStyle name="差_2009年一般性转移支付标准工资_~4190974 3_2016年7旬月报表(1)" xfId="1703"/>
    <cellStyle name="40% - 强调文字颜色 5 10" xfId="1704"/>
    <cellStyle name="40% - 强调文字颜色 3 4" xfId="1705"/>
    <cellStyle name="60% - Accent5 2" xfId="1706"/>
    <cellStyle name="标题 1 6 2" xfId="1707"/>
    <cellStyle name="好_2006年全省财力计算表（中央、决算） 2" xfId="1708"/>
    <cellStyle name="60% - Accent4 2 2" xfId="1709"/>
    <cellStyle name="PSDec 3" xfId="1710"/>
    <cellStyle name="60% - 强调文字颜色 5 11" xfId="1711"/>
    <cellStyle name="20% - 强调文字颜色 2 9 2" xfId="1712"/>
    <cellStyle name="60% - Accent4 2" xfId="1713"/>
    <cellStyle name="60% - Accent3 3" xfId="1714"/>
    <cellStyle name="好_2008云南省分县市中小学教职工统计表（教育厅提供） 3_2016年旬月报表(1)" xfId="1715"/>
    <cellStyle name="好 10" xfId="1716"/>
    <cellStyle name="好_05玉溪" xfId="1717"/>
    <cellStyle name="Bad 2" xfId="1718"/>
    <cellStyle name="好_2009年一般性转移支付标准工资_地方配套按人均增幅控制8.31（调整结案率后）xl 3_2016年6旬月报表(1)" xfId="1719"/>
    <cellStyle name="标题 1 8_社会保险基金预算调整表" xfId="1720"/>
    <cellStyle name="60% - Accent3 2" xfId="1721"/>
    <cellStyle name="常规 4 2 3" xfId="1722"/>
    <cellStyle name="链接单元格 2 3" xfId="1723"/>
    <cellStyle name="40% - 强调文字颜色 6 11" xfId="1724"/>
    <cellStyle name="好_0502通海县 2 2_2016年6旬月报表(1)" xfId="1725"/>
    <cellStyle name="适中 11" xfId="1726"/>
    <cellStyle name="60% - Accent2 2 2" xfId="1727"/>
    <cellStyle name="强调文字颜色 5 6" xfId="1728"/>
    <cellStyle name="强调文字颜色 4 2 2 2" xfId="1729"/>
    <cellStyle name="40% - 强调文字颜色 6 5 2" xfId="1730"/>
    <cellStyle name="差_2009年一般性转移支付标准工资_奖励补助测算7.23" xfId="1731"/>
    <cellStyle name="好_530623_2006年县级财政报表附表 3_2016年6旬月报表(1)" xfId="1732"/>
    <cellStyle name="强调 3" xfId="1733"/>
    <cellStyle name="40% - 强调文字颜色 3 3 2" xfId="1734"/>
    <cellStyle name="Grey" xfId="1735"/>
    <cellStyle name="40% - 强调文字颜色 5 8 2" xfId="1736"/>
    <cellStyle name="60% - Accent2 2" xfId="1737"/>
    <cellStyle name="差_2007年人员分部门统计表 3_2016年旬月报表(1)" xfId="1738"/>
    <cellStyle name="标题 9" xfId="1739"/>
    <cellStyle name="Accent2 - 40%" xfId="1740"/>
    <cellStyle name="好_检验表（调整后）" xfId="1741"/>
    <cellStyle name="好_工程建设管理台帐(7月） 2 2_2016年旬月报表(1)" xfId="1742"/>
    <cellStyle name="好_财政供养人员 2 2" xfId="1743"/>
    <cellStyle name="40% - 强调文字颜色 3 3 3" xfId="1744"/>
    <cellStyle name="好_2009年一般性转移支付标准工资_奖励补助测算7.25 (version 1) (version 1) 2 2" xfId="1745"/>
    <cellStyle name="20% - 强调文字颜色 6 9 2" xfId="1746"/>
    <cellStyle name="注释 2 3 2" xfId="1747"/>
    <cellStyle name="差_地方配套按人均增幅控制8.30一般预算平均增幅、人均可用财力平均增幅两次控制、社会治安系数调整、案件数调整xl 3_2016年6旬月报表(1)" xfId="1748"/>
    <cellStyle name="差_Book1_1 2_2016年旬月报表(1)" xfId="1749"/>
    <cellStyle name="差_2006年水利统计指标统计表 2 2_2016年旬月报表(1)" xfId="1750"/>
    <cellStyle name="Calculation 3" xfId="1751"/>
    <cellStyle name="注释 2 2 2" xfId="1752"/>
    <cellStyle name="Neutral 2 2" xfId="1753"/>
    <cellStyle name="差_2006年全省财力计算表（中央、决算） 2 2_2016年旬月报表(1)" xfId="1754"/>
    <cellStyle name="40% - 强调文字颜色 4 4" xfId="1755"/>
    <cellStyle name="差_Book1_工程建设管理台帐(7月）" xfId="1756"/>
    <cellStyle name="好_奖励补助测算5.24冯铸 3_2016年7旬月报表(1)" xfId="1757"/>
    <cellStyle name="差_2006年全省财力计算表（中央、决算） 3_2016年6旬月报表(1)" xfId="1758"/>
    <cellStyle name="20% - 强调文字颜色 2 2_(融安县）2017年政府新增一般债券资金安排使用表" xfId="1759"/>
    <cellStyle name="Accent4 - 20% 3" xfId="1760"/>
    <cellStyle name="好_05玉溪 3_2016年旬月报表(1)" xfId="1761"/>
    <cellStyle name="好_00省级(定稿) 2" xfId="1762"/>
    <cellStyle name="差_来宾市2011年下半年BT融资建设项目计划表201108081" xfId="1763"/>
    <cellStyle name="计算 6 2" xfId="1764"/>
    <cellStyle name="强调 2" xfId="1765"/>
    <cellStyle name="PSChar" xfId="1766"/>
    <cellStyle name="20% - 强调文字颜色 6 7 2" xfId="1767"/>
    <cellStyle name="差_Book2 3_2016年旬月报表(1)" xfId="1768"/>
    <cellStyle name="40% - Accent1 2 2" xfId="1769"/>
    <cellStyle name="好_高中教师人数（教育厅1.6日提供） 2 2_2016年6旬月报表(1)" xfId="1770"/>
    <cellStyle name="40% - Accent1 2" xfId="1771"/>
    <cellStyle name="好_2006年基础数据 3_2016年旬月报表(1)" xfId="1772"/>
    <cellStyle name="40% - 强调文字颜色 1 2_(融安县）2017年政府新增一般债券资金安排使用表" xfId="1773"/>
    <cellStyle name="40% - 强调文字颜色 4 6 2" xfId="1774"/>
    <cellStyle name="40% - 强调文字颜色 4 6" xfId="1775"/>
    <cellStyle name="40% - 强调文字颜色 2 2 2 2 2" xfId="1776"/>
    <cellStyle name="计算 10_社会保险基金预算调整表" xfId="1777"/>
    <cellStyle name="Input 4" xfId="1778"/>
    <cellStyle name="好_2009年一般性转移支付标准工资_地方配套按人均增幅控制8.30一般预算平均增幅、人均可用财力平均增幅两次控制、社会治安系数调整、案件数调整xl 2" xfId="1779"/>
    <cellStyle name="20% - 强调文字颜色 5 11" xfId="1780"/>
    <cellStyle name="40% - 强调文字颜色 4 2_(融安县）2017年政府新增一般债券资金安排使用表" xfId="1781"/>
    <cellStyle name="计算 9 2" xfId="1782"/>
    <cellStyle name="标题 4 4 2" xfId="1783"/>
    <cellStyle name="40% - 强调文字颜色 3 5 2" xfId="1784"/>
    <cellStyle name="20% - 强调文字颜色 6 2 2 3" xfId="1785"/>
    <cellStyle name="常规 3 9 2" xfId="1786"/>
    <cellStyle name="差_地方配套按人均增幅控制8.30一般预算平均增幅、人均可用财力平均增幅两次控制、社会治安系数调整、案件数调整xl 2 2_2016年旬月报表(1)" xfId="1787"/>
    <cellStyle name="Standard_AREAS" xfId="1788"/>
    <cellStyle name="Heading 1 2" xfId="1789"/>
    <cellStyle name="输入 2 2 2" xfId="1790"/>
    <cellStyle name="标题 4 6" xfId="1791"/>
    <cellStyle name="好_高中教师人数（教育厅1.6日提供） 2" xfId="1792"/>
    <cellStyle name="差_~4190974" xfId="1793"/>
    <cellStyle name="_ET_STYLE_NoName_00__Book1_1_来宾市2011年下半年BT融资建设项目计划表201108081" xfId="1794"/>
    <cellStyle name="好_00省级(打印) 3_2016年7旬月报表(1)" xfId="1795"/>
    <cellStyle name="40% - 强调文字颜色 3 2 2" xfId="1796"/>
    <cellStyle name="好_2009年一般性转移支付标准工资_地方配套按人均增幅控制8.31（调整结案率后）xl" xfId="1797"/>
    <cellStyle name="差_县级公安机关公用经费标准奖励测算方案（定稿） 2 2" xfId="1798"/>
    <cellStyle name="差_地方配套按人均增幅控制8.30一般预算平均增幅、人均可用财力平均增幅两次控制、社会治安系数调整、案件数调整xl 2 2" xfId="1799"/>
    <cellStyle name="好_2007年政法部门业务指标" xfId="1800"/>
    <cellStyle name="好_2007年政法部门业务指标 2" xfId="1801"/>
    <cellStyle name="好_奖励补助测算5.22测试 3_2016年7旬月报表(1)" xfId="1802"/>
    <cellStyle name="40% - 强调文字颜色 2 3 3" xfId="1803"/>
    <cellStyle name="差_2007年检察院案件数 3" xfId="1804"/>
    <cellStyle name="常规 3 2" xfId="1805"/>
    <cellStyle name="差_2、土地面积、人口、粮食产量基本情况 2 2_2016年7旬月报表(1)" xfId="1806"/>
    <cellStyle name="好_卫生部门 2 2" xfId="1807"/>
    <cellStyle name="40% - 强调文字颜色 2 3 2" xfId="1808"/>
    <cellStyle name="好_Book1_工程建设管理台帐(7月） 2" xfId="1809"/>
    <cellStyle name="好_云南农村义务教育统计表 3" xfId="1810"/>
    <cellStyle name="输入 3_社会保险基金预算调整表" xfId="1811"/>
    <cellStyle name="解释性文本 10" xfId="1812"/>
    <cellStyle name="标题 3 10" xfId="1813"/>
    <cellStyle name="输入 7_社会保险基金预算调整表" xfId="1814"/>
    <cellStyle name="差_2017年地方财政预算表（国有资本经营部分）融安县" xfId="1815"/>
    <cellStyle name="差_2009年一般性转移支付标准工资_地方配套按人均增幅控制8.30一般预算平均增幅、人均可用财力平均增幅两次控制、社会治安系数调整、案件数调整xl 2" xfId="1816"/>
    <cellStyle name="差_三季度－表二 2 2_2016年7旬月报表(1)" xfId="1817"/>
    <cellStyle name="60% - Accent5" xfId="1818"/>
    <cellStyle name="好_2009年一般性转移支付标准工资_奖励补助测算7.25 (version 1) (version 1) 3" xfId="1819"/>
    <cellStyle name="40% - 强调文字颜色 3 2 2 2 2" xfId="1820"/>
    <cellStyle name="好_2009年一般性转移支付标准工资 2 2" xfId="1821"/>
    <cellStyle name="差_奖励补助测算5.24冯铸 3_2016年6旬月报表(1)" xfId="1822"/>
    <cellStyle name="输出 8_社会保险基金预算调整表" xfId="1823"/>
    <cellStyle name="差_530629_2006年县级财政报表附表 2 2_2016年7旬月报表(1)" xfId="1824"/>
    <cellStyle name="差_业务工作量指标 2 2" xfId="1825"/>
    <cellStyle name="20% - 强调文字颜色 5 3 2 2" xfId="1826"/>
    <cellStyle name="强调文字颜色 4 2 2 2 2" xfId="1827"/>
    <cellStyle name="Mon閠aire [0]_!!!GO" xfId="1828"/>
    <cellStyle name="好_11大理" xfId="1829"/>
    <cellStyle name="差_2009年一般性转移支付标准工资_奖励补助测算5.23新 3_2016年7旬月报表(1)" xfId="1830"/>
    <cellStyle name="常规 2 9 2" xfId="1831"/>
    <cellStyle name="40% - Accent6" xfId="1832"/>
    <cellStyle name="强调文字颜色 6 2_(融安县）2017年政府新增一般债券资金安排使用表" xfId="1833"/>
    <cellStyle name="20% - Accent2 2" xfId="1834"/>
    <cellStyle name="好_2009年一般性转移支付标准工资_地方配套按人均增幅控制8.30一般预算平均增幅、人均可用财力平均增幅两次控制、社会治安系数调整、案件数调整xl 2 2_2016年6旬月报表(1)" xfId="1835"/>
    <cellStyle name="好_2006年在职人员情况 3_2016年旬月报表(1)" xfId="1836"/>
    <cellStyle name="强调文字颜色 6 2 2 3" xfId="1837"/>
    <cellStyle name="适中 2" xfId="1838"/>
    <cellStyle name="强调文字颜色 1 4" xfId="1839"/>
    <cellStyle name="40% - 强调文字颜色 1 8" xfId="1840"/>
    <cellStyle name="链接单元格 6 2" xfId="1841"/>
    <cellStyle name="40% - 强调文字颜色 6 6" xfId="1842"/>
    <cellStyle name="适中 2_(融安县）2017年政府新增一般债券资金安排使用表" xfId="1843"/>
    <cellStyle name="汇总 3" xfId="1844"/>
    <cellStyle name="常规 4 6 2" xfId="1845"/>
    <cellStyle name="好_2006年水利统计指标统计表 2" xfId="1846"/>
    <cellStyle name="差_1110洱源县 3_2016年6旬月报表(1)" xfId="1847"/>
    <cellStyle name="40% - 强调文字颜色 6 7" xfId="1848"/>
    <cellStyle name="差_00省级(打印) 3_2016年7旬月报表(1)" xfId="1849"/>
    <cellStyle name="标题 1 2 2_社会保险基金预算调整表" xfId="1850"/>
    <cellStyle name="差_2009年一般性转移支付标准工资_~5676413 2 2_2016年6旬月报表(1)" xfId="1851"/>
    <cellStyle name="差_Book1_3 3_2016年6旬月报表(1)" xfId="1852"/>
    <cellStyle name="20% - 强调文字颜色 6 11" xfId="1853"/>
    <cellStyle name="差_05玉溪 3_2016年6旬月报表(1)" xfId="1854"/>
    <cellStyle name="Accent1_公安安全支出补充表5.14" xfId="1855"/>
    <cellStyle name="差_M03 2 2_2016年旬月报表(1)" xfId="1856"/>
    <cellStyle name="差_奖励补助测算5.23新 2 2_2016年6旬月报表(1)" xfId="1857"/>
    <cellStyle name="差_奖励补助测算5.22测试 3_2016年6旬月报表(1)" xfId="1858"/>
    <cellStyle name="好_检验表" xfId="1859"/>
    <cellStyle name="40% - 强调文字颜色 4 2 3" xfId="1860"/>
    <cellStyle name="标题 4 5" xfId="1861"/>
    <cellStyle name="数字" xfId="1862"/>
    <cellStyle name="差_Book1_1_2011.7 2" xfId="1863"/>
    <cellStyle name="数字_社会保险基金预算调整表" xfId="1864"/>
    <cellStyle name="好_2009年一般性转移支付标准工资_地方配套按人均增幅控制8.30一般预算平均增幅、人均可用财力平均增幅两次控制、社会治安系数调整、案件数调整xl 2 2" xfId="1865"/>
    <cellStyle name="好_M03 3_2016年6旬月报表(1)" xfId="1866"/>
    <cellStyle name="差_00省级(定稿) 2 2_2016年6旬月报表(1)" xfId="1867"/>
    <cellStyle name="60% - Accent2 3" xfId="1868"/>
    <cellStyle name="20% - 强调文字颜色 6 9" xfId="1869"/>
    <cellStyle name="Accent5 3" xfId="1870"/>
    <cellStyle name="好_不用软件计算9.1不考虑经费管理评价xl 3" xfId="1871"/>
    <cellStyle name="60% - Accent6 2 2" xfId="1872"/>
    <cellStyle name="60% - 强调文字颜色 4 6" xfId="1873"/>
    <cellStyle name="40% - 强调文字颜色 2 2 3" xfId="1874"/>
    <cellStyle name="差_Book1_2011.7 3_2016年7旬月报表(1)" xfId="1875"/>
    <cellStyle name="60% - 强调文字颜色 4 4 2" xfId="1876"/>
    <cellStyle name="40% - 强调文字颜色 5 2 3" xfId="1877"/>
    <cellStyle name="好_财政供养人员" xfId="1878"/>
    <cellStyle name="强调文字颜色 1 2_(融安县）2017年政府新增一般债券资金安排使用表" xfId="1879"/>
    <cellStyle name="强调文字颜色 5 10" xfId="1880"/>
    <cellStyle name="差_业务工作量指标 3" xfId="1881"/>
    <cellStyle name="20% - 强调文字颜色 5 3 3" xfId="1882"/>
    <cellStyle name="强调文字颜色 6 8 2" xfId="1883"/>
    <cellStyle name="差_下半年禁吸戒毒经费1000万元 3_2016年7旬月报表(1)" xfId="1884"/>
    <cellStyle name="好 3" xfId="1885"/>
    <cellStyle name="差_下半年禁吸戒毒经费1000万元 2 2_2016年7旬月报表(1)" xfId="1886"/>
    <cellStyle name="40% - 强调文字颜色 4 5" xfId="1887"/>
    <cellStyle name="差_~5676413 2 2_2016年6旬月报表(1)" xfId="1888"/>
    <cellStyle name="40% - 强调文字颜色 1 2 2 2 2" xfId="1889"/>
    <cellStyle name="标题 5_地方政府负有偿还责任的债务明细表（表1）" xfId="1890"/>
    <cellStyle name="Accent1 4" xfId="1891"/>
    <cellStyle name="差_下半年禁吸戒毒经费1000万元 3_2016年6旬月报表(1)" xfId="1892"/>
    <cellStyle name="HEADING1" xfId="1893"/>
    <cellStyle name="差_奖励补助测算7.25 5_2016年6旬月报表(1)" xfId="1894"/>
    <cellStyle name="千位分隔_2015年财政收支预算1－10表" xfId="1895"/>
    <cellStyle name="好_高中教师人数（教育厅1.6日提供） 3_2016年旬月报表(1)" xfId="1896"/>
    <cellStyle name="差_丽江汇总" xfId="1897"/>
    <cellStyle name="汇总 3_社会保险基金预算调整表" xfId="1898"/>
    <cellStyle name="60% - 强调文字颜色 3 5 2" xfId="1899"/>
    <cellStyle name="差_指标四 3_2016年7旬月报表(1)" xfId="1900"/>
    <cellStyle name="差_高中教师人数（教育厅1.6日提供） 2 2" xfId="1901"/>
    <cellStyle name="20% - Accent4 2" xfId="1902"/>
    <cellStyle name="强调文字颜色 4 7" xfId="1903"/>
    <cellStyle name="好_0605石屏县 3_2016年7旬月报表(1)" xfId="1904"/>
    <cellStyle name="强调文字颜色 5 7 2" xfId="1905"/>
    <cellStyle name="差_奖励补助测算5.24冯铸" xfId="1906"/>
    <cellStyle name="标题 4 7" xfId="1907"/>
    <cellStyle name="Accent3 5" xfId="1908"/>
    <cellStyle name="好_5334_2006年迪庆县级财政报表附表" xfId="1909"/>
    <cellStyle name="60% - 强调文字颜色 5 2_(融安县）2017年政府新增一般债券资金安排使用表" xfId="1910"/>
    <cellStyle name="好_Book1_工程建设管理台帐(7月） 2_2016年旬月报表(1)" xfId="1911"/>
    <cellStyle name="40% - 强调文字颜色 3 9 2" xfId="1912"/>
    <cellStyle name="常规 2 2 3" xfId="1913"/>
    <cellStyle name="差_奖励补助测算7.25 (version 1) (version 1) 2" xfId="1914"/>
    <cellStyle name="好_汇总-县级财政报表附表 3_2016年旬月报表(1)" xfId="1915"/>
    <cellStyle name="百分比 3 3" xfId="1916"/>
    <cellStyle name="Accent6 - 60% 3" xfId="1917"/>
    <cellStyle name="汇总 8_社会保险基金预算调整表" xfId="1918"/>
    <cellStyle name="20% - Accent2 3" xfId="1919"/>
    <cellStyle name="好_汇总 3_2016年旬月报表(1)" xfId="1920"/>
    <cellStyle name="Input" xfId="1921"/>
    <cellStyle name="强调文字颜色 1 9" xfId="1922"/>
    <cellStyle name="适中 7" xfId="1923"/>
    <cellStyle name="好_2009年一般性转移支付标准工资_~5676413 2 2_2016年旬月报表(1)" xfId="1924"/>
    <cellStyle name="差_县级公安机关公用经费标准奖励测算方案（定稿） 3_2016年7旬月报表(1)" xfId="1925"/>
    <cellStyle name="百分比 3" xfId="1926"/>
    <cellStyle name="差_义务教育阶段教职工人数（教育厅提供最终） 3_2016年7旬月报表(1)" xfId="1927"/>
    <cellStyle name="20% - 强调文字颜色 6 3" xfId="1928"/>
    <cellStyle name="差_业务工作量指标 2" xfId="1929"/>
    <cellStyle name="20% - 强调文字颜色 5 3 2" xfId="1930"/>
    <cellStyle name="40% - 强调文字颜色 5 9 2" xfId="1931"/>
    <cellStyle name="差_奖励补助测算5.24冯铸 3" xfId="1932"/>
    <cellStyle name="差_2009年一般性转移支付标准工资_奖励补助测算7.25 (version 1) (version 1) 2 2_2016年6旬月报表(1)" xfId="1933"/>
    <cellStyle name="Norma,_laroux_4_营业在建 (2)_E21" xfId="1934"/>
    <cellStyle name="适中 2 2 2" xfId="1935"/>
    <cellStyle name="超级链接 2" xfId="1936"/>
    <cellStyle name="差_下半年禁吸戒毒经费1000万元 2 2_2016年旬月报表(1)" xfId="1937"/>
    <cellStyle name="差_03昭通 2 2_2016年旬月报表(1)" xfId="1938"/>
    <cellStyle name="好_2009年一般性转移支付标准工资_~4190974 3_2016年6旬月报表(1)" xfId="1939"/>
    <cellStyle name="差_2006年基础数据 3_2016年6旬月报表(1)" xfId="1940"/>
    <cellStyle name="40% - 强调文字颜色 4 9" xfId="1941"/>
    <cellStyle name="Accent3 2 2" xfId="1942"/>
    <cellStyle name="常规 3_(融安县）2017年政府新增一般债券资金安排使用表" xfId="1943"/>
    <cellStyle name="差_2009年一般性转移支付标准工资_~4190974 2" xfId="1944"/>
    <cellStyle name="差_2009年一般性转移支付标准工资_~4190974" xfId="1945"/>
    <cellStyle name="好_Book1_Book1 2 2_2016年旬月报表(1)" xfId="1946"/>
    <cellStyle name="标题 4 4" xfId="1947"/>
    <cellStyle name="强调文字颜色 6 7 2" xfId="1948"/>
    <cellStyle name="差_奖励补助测算5.24冯铸 2" xfId="1949"/>
    <cellStyle name="好_2009年一般性转移支付标准工资_奖励补助测算5.24冯铸 2 2_2016年旬月报表(1)" xfId="1950"/>
    <cellStyle name="好_第一部分：综合全" xfId="1951"/>
    <cellStyle name="60% - 强调文字颜色 6 10" xfId="1952"/>
    <cellStyle name="gcd 2" xfId="1953"/>
    <cellStyle name="警告文本 9" xfId="1954"/>
    <cellStyle name="40% - 强调文字颜色 2 2 2 3" xfId="1955"/>
    <cellStyle name="20% - 强调文字颜色 1 2 2 2 2" xfId="1956"/>
    <cellStyle name="差_2009年一般性转移支付标准工资_奖励补助测算7.25 5_2016年7旬月报表(1)" xfId="1957"/>
    <cellStyle name="60% - 强调文字颜色 6 10 2" xfId="1958"/>
    <cellStyle name="gcd 2 2" xfId="1959"/>
    <cellStyle name="警告文本 9 2" xfId="1960"/>
    <cellStyle name="20% - 强调文字颜色 2 2 2 3" xfId="1961"/>
    <cellStyle name="好_奖励补助测算7.25" xfId="1962"/>
    <cellStyle name="好_基础数据分析 3_2016年6旬月报表(1)" xfId="1963"/>
    <cellStyle name="好_Book1_融资完成情况统计表 2_2016年7旬月报表(1)" xfId="1964"/>
    <cellStyle name="60% - 强调文字颜色 5 10" xfId="1965"/>
    <cellStyle name="40% - 强调文字颜色 6 9 2" xfId="1966"/>
    <cellStyle name="差_2009年一般性转移支付标准工资_奖励补助测算7.25 5_2016年6旬月报表(1)" xfId="1967"/>
    <cellStyle name="标题 2 2" xfId="1968"/>
    <cellStyle name="好_2006年基础数据 2 2" xfId="1969"/>
    <cellStyle name="Accent4_公安安全支出补充表5.14" xfId="1970"/>
    <cellStyle name="标题 8 2" xfId="1971"/>
    <cellStyle name="args.style" xfId="1972"/>
    <cellStyle name="40% - 强调文字颜色 5 2 2" xfId="1973"/>
    <cellStyle name="计算 11" xfId="1974"/>
    <cellStyle name="_ET_STYLE_NoName_00__表一：基数核对表" xfId="1975"/>
    <cellStyle name="好_00省级(定稿) 2 2" xfId="1976"/>
    <cellStyle name="Comma_!!!GO" xfId="1977"/>
    <cellStyle name="好_不用软件计算9.1不考虑经费管理评价xl 3_2016年7旬月报表(1)" xfId="1978"/>
    <cellStyle name="40% - 强调文字颜色 5 2 2 3" xfId="1979"/>
    <cellStyle name="好_2006年全省财力计算表（中央、决算） 3_2016年旬月报表(1)" xfId="1980"/>
    <cellStyle name="好_业务工作量指标 3_2016年6旬月报表(1)" xfId="1981"/>
    <cellStyle name="差_2009年一般性转移支付标准工资_奖励补助测算7.25 (version 1) (version 1)" xfId="1982"/>
    <cellStyle name="好_卫生部门 2 2_2016年旬月报表(1)" xfId="1983"/>
    <cellStyle name="差_奖励补助测算5.23新" xfId="1984"/>
    <cellStyle name="好_2009年一般性转移支付标准工资_奖励补助测算7.25 3_2016年7旬月报表(1)" xfId="1985"/>
    <cellStyle name="差_05玉溪 2 2_2016年7旬月报表(1)" xfId="1986"/>
    <cellStyle name="差_工程建设管理台帐(7月） 2 2" xfId="1987"/>
    <cellStyle name="差_2009年一般性转移支付标准工资_奖励补助测算5.23新 2 2" xfId="1988"/>
    <cellStyle name="差_基础数据分析 3_2016年7旬月报表(1)" xfId="1989"/>
    <cellStyle name="差_不用软件计算9.1不考虑经费管理评价xl 2" xfId="1990"/>
    <cellStyle name="标题 1 9_社会保险基金预算调整表" xfId="1991"/>
    <cellStyle name="40% - 强调文字颜色 3 2" xfId="1992"/>
    <cellStyle name="强调文字颜色 4 3" xfId="1993"/>
    <cellStyle name="计算 2 2" xfId="1994"/>
    <cellStyle name="差_Book1_1_来宾市2011年下半年BT融资建设项目计划表201108081 2 2" xfId="1995"/>
    <cellStyle name="60% - 强调文字颜色 5 4 2" xfId="1996"/>
    <cellStyle name="20% - 强调文字颜色 1 5" xfId="1997"/>
    <cellStyle name="输入 3" xfId="1998"/>
    <cellStyle name="20% - 强调文字颜色 1 6" xfId="1999"/>
    <cellStyle name="差_指标五" xfId="2000"/>
    <cellStyle name="差_云南农村义务教育统计表 2 2" xfId="2001"/>
    <cellStyle name="输入 4" xfId="2002"/>
    <cellStyle name="20% - 强调文字颜色 6 2 2 2 2" xfId="2003"/>
    <cellStyle name="差_Book1_1_2011.7 2 2_2016年6旬月报表(1)" xfId="2004"/>
    <cellStyle name="40% - 强调文字颜色 1 9" xfId="2005"/>
    <cellStyle name="好 11" xfId="2006"/>
    <cellStyle name="好_00省级(定稿) 3_2016年6旬月报表(1)" xfId="2007"/>
    <cellStyle name="差_奖励补助测算7.23 3" xfId="2008"/>
    <cellStyle name="好_业务工作量指标 3_2016年旬月报表(1)" xfId="2009"/>
    <cellStyle name="差_~4190974 3_2016年旬月报表(1)" xfId="2010"/>
    <cellStyle name="40% - 强调文字颜色 3 2 3" xfId="2011"/>
    <cellStyle name="好_教育厅提供义务教育及高中教师人数（2009年1月6日） 3_2016年6旬月报表(1)" xfId="2012"/>
    <cellStyle name="好_高中教师人数（教育厅1.6日提供） 2 2_2016年7旬月报表(1)" xfId="2013"/>
    <cellStyle name="差_云南省2008年转移支付测算——州市本级考核部分及政策性测算 2 2_2016年旬月报表(1)" xfId="2014"/>
    <cellStyle name="40% - Accent3 2 2" xfId="2015"/>
    <cellStyle name="好_奖励补助测算5.22测试 2 2" xfId="2016"/>
    <cellStyle name="差_奖励补助测算5.24冯铸 2 2_2016年7旬月报表(1)" xfId="2017"/>
    <cellStyle name="好_融资完成情况统计表 2" xfId="2018"/>
    <cellStyle name="20% - 强调文字颜色 2 3 2 2" xfId="2019"/>
    <cellStyle name="差_2007年检察院案件数 2 2" xfId="2020"/>
    <cellStyle name="Accent6 - 60%" xfId="2021"/>
    <cellStyle name="好_00省级(打印) 2 2_2016年7旬月报表(1)" xfId="2022"/>
    <cellStyle name="差_检验表" xfId="2023"/>
    <cellStyle name="差_指标四 2" xfId="2024"/>
    <cellStyle name="好_M01-2(州市补助收入) 3_2016年7旬月报表(1)" xfId="2025"/>
    <cellStyle name="好_2006年基础数据 3_2016年7旬月报表(1)" xfId="2026"/>
    <cellStyle name="好_2008云南省分县市中小学教职工统计表（教育厅提供）" xfId="2027"/>
    <cellStyle name="好_汇总-县级财政报表附表 2" xfId="2028"/>
    <cellStyle name="20% - 强调文字颜色 3 6 2" xfId="2029"/>
    <cellStyle name="常规 4 6" xfId="2030"/>
    <cellStyle name="好_2006年水利统计指标统计表" xfId="2031"/>
    <cellStyle name="差_2007年人员分部门统计表 3_2016年6旬月报表(1)" xfId="2032"/>
    <cellStyle name="好_三季度－表二 3_2016年7旬月报表(1)" xfId="2033"/>
    <cellStyle name="好_财政支出对上级的依赖程度 2" xfId="2034"/>
    <cellStyle name="好_~5676413 2 2_2016年7旬月报表(1)" xfId="2035"/>
    <cellStyle name="好_历年教师人数 2" xfId="2036"/>
    <cellStyle name="差_2006年水利统计指标统计表 2" xfId="2037"/>
    <cellStyle name="t_HVAC Equipment (3)" xfId="2038"/>
    <cellStyle name="好_Book2 2 2_2016年7旬月报表(1)" xfId="2039"/>
    <cellStyle name="差_530629_2006年县级财政报表附表 2" xfId="2040"/>
    <cellStyle name="好_奖励补助测算7.25 3_2016年7旬月报表(1)" xfId="2041"/>
    <cellStyle name="解释性文本 7" xfId="2042"/>
    <cellStyle name="20% - 强调文字颜色 2 6 2" xfId="2043"/>
    <cellStyle name="_2013年预算表格(融安)" xfId="2044"/>
    <cellStyle name="差_2006年全省财力计算表（中央、决算） 3_2016年旬月报表(1)" xfId="2045"/>
    <cellStyle name="差_2009年一般性转移支付标准工资_地方配套按人均增幅控制8.30xl 2 2_2016年旬月报表(1)" xfId="2046"/>
    <cellStyle name="好_2007年可用财力" xfId="2047"/>
    <cellStyle name="差_M03 3" xfId="2048"/>
    <cellStyle name="汇总 7" xfId="2049"/>
    <cellStyle name="差_云南农村义务教育统计表 2 2_2016年7旬月报表(1)" xfId="2050"/>
    <cellStyle name="强调文字颜色 3 6 2" xfId="2051"/>
    <cellStyle name="好_1110洱源县 3_2016年6旬月报表(1)" xfId="2052"/>
    <cellStyle name="差_第五部分(才淼、饶永宏） 3_2016年6旬月报表(1)" xfId="2053"/>
    <cellStyle name="40% - 强调文字颜色 3 6 2" xfId="2054"/>
    <cellStyle name="差_M03 2" xfId="2055"/>
    <cellStyle name="好_2009年一般性转移支付标准工资_不用软件计算9.1不考虑经费管理评价xl 3_2016年7旬月报表(1)" xfId="2056"/>
    <cellStyle name="好_03昭通 3_2016年旬月报表(1)" xfId="2057"/>
    <cellStyle name="好_5334_2006年迪庆县级财政报表附表 3_2016年6旬月报表(1)" xfId="2058"/>
    <cellStyle name="好_Book1_1" xfId="2059"/>
    <cellStyle name="标题 2 7" xfId="2060"/>
    <cellStyle name="20% - 强调文字颜色 3 4 2" xfId="2061"/>
    <cellStyle name="40% - Accent4" xfId="2062"/>
    <cellStyle name="好_2009年一般性转移支付标准工资_奖励补助测算5.22测试 3_2016年6旬月报表(1)" xfId="2063"/>
    <cellStyle name="好_工程建设管理台帐(7月） 3_2016年6旬月报表(1)" xfId="2064"/>
    <cellStyle name="60% - 强调文字颜色 6 9" xfId="2065"/>
    <cellStyle name="20% - 强调文字颜色 5 2_(融安县）2017年政府新增一般债券资金安排使用表" xfId="2066"/>
    <cellStyle name="40% - 强调文字颜色 3 11" xfId="2067"/>
    <cellStyle name="差_2009年一般性转移支付标准工资_奖励补助测算5.24冯铸 3_2016年7旬月报表(1)" xfId="2068"/>
    <cellStyle name="20% - 强调文字颜色 2 11" xfId="2069"/>
    <cellStyle name="差_县级公安机关公用经费标准奖励测算方案（定稿） 2 2_2016年7旬月报表(1)" xfId="2070"/>
    <cellStyle name="好_2006年全省财力计算表（中央、决算） 2 2_2016年旬月报表(1)" xfId="2071"/>
    <cellStyle name="60% - 强调文字颜色 1 4" xfId="2072"/>
    <cellStyle name="20% - 强调文字颜色 2 2 2" xfId="2073"/>
    <cellStyle name="差_奖励补助测算7.25 3_2016年7旬月报表(1)" xfId="2074"/>
    <cellStyle name="好_融资完成情况统计表 2 2" xfId="2075"/>
    <cellStyle name="常规 6 2" xfId="2076"/>
    <cellStyle name="差_奖励补助测算5.24冯铸 3_2016年旬月报表(1)" xfId="2077"/>
    <cellStyle name="20% - 强调文字颜色 2 2 2 2" xfId="2078"/>
    <cellStyle name="20% - 强调文字颜色 2 6" xfId="2079"/>
    <cellStyle name="好_~4190974 2 2" xfId="2080"/>
    <cellStyle name="好_云南农村义务教育统计表 2" xfId="2081"/>
    <cellStyle name="差_2009年一般性转移支付标准工资_地方配套按人均增幅控制8.30一般预算平均增幅、人均可用财力平均增幅两次控制、社会治安系数调整、案件数调整xl 2 2" xfId="2082"/>
    <cellStyle name="检查单元格 5_社会保险基金预算调整表" xfId="2083"/>
    <cellStyle name="差_2009年一般性转移支付标准工资_奖励补助测算5.24冯铸 2 2_2016年6旬月报表(1)" xfId="2084"/>
    <cellStyle name="差_2009年一般性转移支付标准工资_~4190974 2 2" xfId="2085"/>
    <cellStyle name="60% - Accent6 2" xfId="2086"/>
    <cellStyle name="差_2009年一般性转移支付标准工资_不用软件计算9.1不考虑经费管理评价xl 2 2_2016年7旬月报表(1)" xfId="2087"/>
    <cellStyle name="好_第五部分(才淼、饶永宏） 2 2_2016年旬月报表(1)" xfId="2088"/>
    <cellStyle name="PSSpacer 2" xfId="2089"/>
    <cellStyle name="60% - 强调文字颜色 6 2 2 3" xfId="2090"/>
    <cellStyle name="强调文字颜色 2 7 2" xfId="2091"/>
    <cellStyle name="20% - 强调文字颜色 2 2 3" xfId="2092"/>
    <cellStyle name="好_财政供养人员 2 2_2016年6旬月报表(1)" xfId="2093"/>
    <cellStyle name="差_530623_2006年县级财政报表附表 3_2016年旬月报表(1)" xfId="2094"/>
    <cellStyle name="好_2006年基础数据 2 2_2016年6旬月报表(1)" xfId="2095"/>
    <cellStyle name="强调文字颜色 4 7 2" xfId="2096"/>
    <cellStyle name="超级链接" xfId="2097"/>
    <cellStyle name="强调文字颜色 1 4 2" xfId="2098"/>
    <cellStyle name="适中 2 2" xfId="2099"/>
    <cellStyle name="标题 3 8" xfId="2100"/>
    <cellStyle name="20% - 强调文字颜色 4 2 3" xfId="2101"/>
    <cellStyle name="好_基础数据分析 2 2_2016年7旬月报表(1)" xfId="2102"/>
    <cellStyle name="20% - 强调文字颜色 1 2 2 2" xfId="2103"/>
    <cellStyle name="60% - 强调文字颜色 6 11" xfId="2104"/>
    <cellStyle name="好_2009年一般性转移支付标准工资_~4190974 2 2_2016年旬月报表(1)" xfId="2105"/>
    <cellStyle name="好_县级公安机关公用经费标准奖励测算方案（定稿） 3_2016年6旬月报表(1)" xfId="2106"/>
    <cellStyle name="Accent6 - 40%" xfId="2107"/>
    <cellStyle name="差_第五部分(才淼、饶永宏） 3" xfId="2108"/>
    <cellStyle name="好_奖励补助测算7.25 (version 1) (version 1)" xfId="2109"/>
    <cellStyle name="40% - 强调文字颜色 5 5 2" xfId="2110"/>
    <cellStyle name="差_Book1_1_2011.7" xfId="2111"/>
    <cellStyle name="20% - 强调文字颜色 2 7 2" xfId="2112"/>
    <cellStyle name="差_2006年在职人员情况 2 2_2016年6旬月报表(1)" xfId="2113"/>
    <cellStyle name="差_指标五 2" xfId="2114"/>
    <cellStyle name="输出 5 2" xfId="2115"/>
    <cellStyle name="60% - 强调文字颜色 1 8 2" xfId="2116"/>
    <cellStyle name="40% - Accent5 2" xfId="2117"/>
    <cellStyle name="60% - 强调文字颜色 5 7" xfId="2118"/>
    <cellStyle name="60% - 强调文字颜色 2 11" xfId="2119"/>
    <cellStyle name="差_2009年一般性转移支付标准工资_奖励补助测算5.24冯铸 3" xfId="2120"/>
    <cellStyle name="差_0502通海县 2 2_2016年6旬月报表(1)" xfId="2121"/>
    <cellStyle name="标题 1 3 2" xfId="2122"/>
    <cellStyle name="差_Book1_1_2011.7 3" xfId="2123"/>
    <cellStyle name="Heading 4 2" xfId="2124"/>
    <cellStyle name="好_2009年一般性转移支付标准工资_奖励补助测算7.25 2 2" xfId="2125"/>
    <cellStyle name="好_奖励补助测算5.24冯铸" xfId="2126"/>
    <cellStyle name="60% - 强调文字颜色 5 5 2" xfId="2127"/>
    <cellStyle name="20% - 强调文字颜色 2 5" xfId="2128"/>
    <cellStyle name="Accent2 3" xfId="2129"/>
    <cellStyle name="20% - 强调文字颜色 3 9" xfId="2130"/>
    <cellStyle name="好_汇总-县级财政报表附表 3" xfId="2131"/>
    <cellStyle name="差_5334_2006年迪庆县级财政报表附表 3_2016年6旬月报表(1)" xfId="2132"/>
    <cellStyle name="Accent1 2 2" xfId="2133"/>
    <cellStyle name="20% - 强调文字颜色 2 8 2" xfId="2134"/>
    <cellStyle name="Accent3 3" xfId="2135"/>
    <cellStyle name="20% - 强调文字颜色 4 9" xfId="2136"/>
    <cellStyle name="好_00省级(打印)" xfId="2137"/>
    <cellStyle name="40% - 强调文字颜色 6 8 2" xfId="2138"/>
    <cellStyle name="好_530629_2006年县级财政报表附表 2 2_2016年7旬月报表(1)" xfId="2139"/>
    <cellStyle name="好_地方配套按人均增幅控制8.31（调整结案率后）xl 2 2_2016年6旬月报表(1)" xfId="2140"/>
    <cellStyle name="标题 3 2_(融安县）2017年政府新增一般债券资金安排使用表" xfId="2141"/>
    <cellStyle name="20% - 强调文字颜色 1 3 2 2" xfId="2142"/>
    <cellStyle name="差_2007年检察院案件数 3_2016年6旬月报表(1)" xfId="2143"/>
    <cellStyle name="60% - 强调文字颜色 6 2 2 2" xfId="2144"/>
    <cellStyle name="差_2006年基础数据 2 2" xfId="2145"/>
    <cellStyle name="20% - Accent1 3" xfId="2146"/>
    <cellStyle name="好_奖励补助测算7.25 2" xfId="2147"/>
    <cellStyle name="标题 3 4 2" xfId="2148"/>
    <cellStyle name="好_1003牟定县 2_2016年7旬月报表(1)" xfId="2149"/>
    <cellStyle name="20% - 强调文字颜色 3 10" xfId="2150"/>
    <cellStyle name="40% - 强调文字颜色 4 11" xfId="2151"/>
    <cellStyle name="注释 3_社会保险基金预算调整表" xfId="2152"/>
    <cellStyle name="_ET_STYLE_NoName_00__财政局   前期经费申请及下达情况汇总表7.18" xfId="2153"/>
    <cellStyle name="标题 9 2" xfId="2154"/>
    <cellStyle name="好_桂投9月报统计局 3_2016年旬月报表(1)" xfId="2155"/>
    <cellStyle name="Accent2" xfId="2156"/>
    <cellStyle name="e鯪9Y_x000B_" xfId="2157"/>
    <cellStyle name="差_地方配套按人均增幅控制8.30xl" xfId="2158"/>
    <cellStyle name="好_2009年一般性转移支付标准工资_地方配套按人均增幅控制8.30一般预算平均增幅、人均可用财力平均增幅两次控制、社会治安系数调整、案件数调整xl 3_2016年6旬月报表(1)" xfId="2159"/>
    <cellStyle name="差 2 3" xfId="2160"/>
    <cellStyle name="20% - 强调文字颜色 3 10 2" xfId="2161"/>
    <cellStyle name="40% - 强调文字颜色 2 5" xfId="2162"/>
    <cellStyle name="Accent2 - 60%" xfId="2163"/>
    <cellStyle name="差_2009年一般性转移支付标准工资_~5676413 2 2" xfId="2164"/>
    <cellStyle name="强调文字颜色 2 6" xfId="2165"/>
    <cellStyle name="好_奖励补助测算7.25 2 2_2016年6旬月报表(1)" xfId="2166"/>
    <cellStyle name="40% - 强调文字颜色 3 2 2 3" xfId="2167"/>
    <cellStyle name="标题 4 9 2" xfId="2168"/>
    <cellStyle name="编号" xfId="2169"/>
    <cellStyle name="差_~5676413 2 2" xfId="2170"/>
    <cellStyle name="差_三季度－表二 2 2_2016年旬月报表(1)" xfId="2171"/>
    <cellStyle name="40% - 强调文字颜色 1 11" xfId="2172"/>
    <cellStyle name="20% - 强调文字颜色 3 3 2 2" xfId="2173"/>
    <cellStyle name="40% - Accent4 3" xfId="2174"/>
    <cellStyle name="20% - 强调文字颜色 3 7 2" xfId="2175"/>
    <cellStyle name="Accent1 5" xfId="2176"/>
    <cellStyle name="60% - 强调文字颜色 1 2 2" xfId="2177"/>
    <cellStyle name="差_云南省2008年中小学教职工情况（教育厅提供20090101加工整理） 3_2016年7旬月报表(1)" xfId="2178"/>
    <cellStyle name="标题 7 2" xfId="2179"/>
    <cellStyle name="标题 4 2 2 2" xfId="2180"/>
    <cellStyle name="差_2009年一般性转移支付标准工资_~5676413 3_2016年7旬月报表(1)" xfId="2181"/>
    <cellStyle name="差_汇总-县级财政报表附表" xfId="2182"/>
    <cellStyle name="Accent2 - 60% 2 2" xfId="2183"/>
    <cellStyle name="常规 4 2" xfId="2184"/>
    <cellStyle name="差_2007年人员分部门统计表 3" xfId="2185"/>
    <cellStyle name="千位分隔 5" xfId="2186"/>
    <cellStyle name="20% - 强调文字颜色 4 7" xfId="2187"/>
    <cellStyle name="差_2007年政法部门业务指标" xfId="2188"/>
    <cellStyle name="60% - 强调文字颜色 1 3" xfId="2189"/>
    <cellStyle name="好_5334_2006年迪庆县级财政报表附表 2 2_2016年7旬月报表(1)" xfId="2190"/>
    <cellStyle name="好_地方配套按人均增幅控制8.30xl 2 2_2016年7旬月报表(1)" xfId="2191"/>
    <cellStyle name="Linked Cells" xfId="2192"/>
    <cellStyle name="20% - 强调文字颜色 4 2" xfId="2193"/>
    <cellStyle name="差_2009年一般性转移支付标准工资 2 2" xfId="2194"/>
    <cellStyle name="计算 3" xfId="2195"/>
    <cellStyle name="汇总 7_社会保险基金预算调整表" xfId="2196"/>
    <cellStyle name="差_下半年禁毒办案经费分配2544.3万元 2" xfId="2197"/>
    <cellStyle name="好_03昭通 2" xfId="2198"/>
    <cellStyle name="20% - Accent3 2 2" xfId="2199"/>
    <cellStyle name="标题 4 2_(融安县）2017年政府新增一般债券资金安排使用表" xfId="2200"/>
    <cellStyle name="差_2009年一般性转移支付标准工资_不用软件计算9.1不考虑经费管理评价xl 3_2016年7旬月报表(1)" xfId="2201"/>
    <cellStyle name="好_0502通海县 2 2" xfId="2202"/>
    <cellStyle name="20% - 强调文字颜色 4 4 2" xfId="2203"/>
    <cellStyle name="好_桂投9月报统计局 3" xfId="2204"/>
    <cellStyle name="60% - 强调文字颜色 4 2 2" xfId="2205"/>
    <cellStyle name="好_2009年一般性转移支付标准工资_奖励补助测算7.25 4_2016年旬月报表(1)" xfId="2206"/>
    <cellStyle name="好_11大理 3" xfId="2207"/>
    <cellStyle name="好_指标四 2 2_2016年6旬月报表(1)" xfId="2208"/>
    <cellStyle name="好_1110洱源县 2 2_2016年6旬月报表(1)" xfId="2209"/>
    <cellStyle name="Accent2 5" xfId="2210"/>
    <cellStyle name="好_2006年在职人员情况 2 2_2016年旬月报表(1)" xfId="2211"/>
    <cellStyle name="40% - 强调文字颜色 3 6" xfId="2212"/>
    <cellStyle name="好_Book1_3 3_2016年7旬月报表(1)" xfId="2213"/>
    <cellStyle name="差_Book1_融资完成情况统计表" xfId="2214"/>
    <cellStyle name="寘嬫愗傝_Region Orders (2)" xfId="2215"/>
    <cellStyle name="60% - 强调文字颜色 6 6" xfId="2216"/>
    <cellStyle name="60% - 强调文字颜色 1 3 2" xfId="2217"/>
    <cellStyle name="comma zerodec" xfId="2218"/>
    <cellStyle name="标题 3 7" xfId="2219"/>
    <cellStyle name="差_0502通海县 2 2_2016年旬月报表(1)" xfId="2220"/>
    <cellStyle name="差_2009年一般性转移支付标准工资_奖励补助测算7.23 2 2" xfId="2221"/>
    <cellStyle name="差_Book1_Book1 2 2_2016年旬月报表(1)" xfId="2222"/>
    <cellStyle name="好_来宾市2011年下半年BT融资建设项目计划表201108081 2 2" xfId="2223"/>
    <cellStyle name="差_2016年融安县债务限额和余额情况表" xfId="2224"/>
    <cellStyle name="好_奖励补助测算5.23新 3_2016年6旬月报表(1)" xfId="2225"/>
    <cellStyle name="60% - 强调文字颜色 3 6" xfId="2226"/>
    <cellStyle name="好_县级公安机关公用经费标准奖励测算方案（定稿） 3_2016年旬月报表(1)" xfId="2227"/>
    <cellStyle name="常规 5_(融安县）2017年政府新增一般债券资金安排使用表" xfId="2228"/>
    <cellStyle name="40% - 强调文字颜色 6 3 3" xfId="2229"/>
    <cellStyle name="Accent5 - 20% 3" xfId="2230"/>
    <cellStyle name="差_2009年一般性转移支付标准工资_不用软件计算9.1不考虑经费管理评价xl 2 2_2016年6旬月报表(1)" xfId="2231"/>
    <cellStyle name="差_2009年一般性转移支付标准工资_地方配套按人均增幅控制8.30一般预算平均增幅、人均可用财力平均增幅两次控制、社会治安系数调整、案件数调整xl 3_2016年旬月报表(1)" xfId="2232"/>
    <cellStyle name="差_Book1_2011.7 3_2016年旬月报表(1)" xfId="2233"/>
    <cellStyle name="40% - 强调文字颜色 5 2 2 2" xfId="2234"/>
    <cellStyle name="Accent2 2 2" xfId="2235"/>
    <cellStyle name="差_财政供养人员 3" xfId="2236"/>
    <cellStyle name="差_00省级(定稿) 2" xfId="2237"/>
    <cellStyle name="差_财政供养人员 2 2" xfId="2238"/>
    <cellStyle name="差_Book1_1_来宾市2011年下半年BT融资建设项目计划表201108081 3_2016年6旬月报表(1)" xfId="2239"/>
    <cellStyle name="20% - 强调文字颜色 3 8 2" xfId="2240"/>
    <cellStyle name="好_2009年一般性转移支付标准工资_地方配套按人均增幅控制8.31（调整结案率后）xl 3_2016年7旬月报表(1)" xfId="2241"/>
    <cellStyle name="强调文字颜色 3 10" xfId="2242"/>
    <cellStyle name="60% - 强调文字颜色 6 3 3" xfId="2243"/>
    <cellStyle name="60% - 强调文字颜色 1 10 2" xfId="2244"/>
    <cellStyle name="20% - 强调文字颜色 1 2 2 3" xfId="2245"/>
    <cellStyle name="好_地方配套按人均增幅控制8.31（调整结案率后）xl 2 2" xfId="2246"/>
    <cellStyle name="20% - Accent4 3" xfId="2247"/>
    <cellStyle name="常规 7" xfId="2248"/>
    <cellStyle name="好_Book1_1_2011.7 2" xfId="2249"/>
    <cellStyle name="差_奖励补助测算7.25 2 2_2016年旬月报表(1)" xfId="2250"/>
    <cellStyle name="60% - Accent3 2 2" xfId="2251"/>
    <cellStyle name="60% - 强调文字颜色 4 5" xfId="2252"/>
    <cellStyle name="差_检验表 2" xfId="2253"/>
    <cellStyle name="差_指标四 2 2" xfId="2254"/>
    <cellStyle name="好_财政支出对上级的依赖程度" xfId="2255"/>
    <cellStyle name="好 4 2" xfId="2256"/>
    <cellStyle name="差_教育厅提供义务教育及高中教师人数（2009年1月6日） 2 2_2016年旬月报表(1)" xfId="2257"/>
    <cellStyle name="好_第五部分(才淼、饶永宏） 2 2_2016年6旬月报表(1)" xfId="2258"/>
    <cellStyle name="PSDec" xfId="2259"/>
    <cellStyle name="标题 3 2 2 2" xfId="2260"/>
    <cellStyle name="标题 2 2_(融安县）2017年政府新增一般债券资金安排使用表" xfId="2261"/>
    <cellStyle name="40% - 强调文字颜色 6 3 2 2" xfId="2262"/>
    <cellStyle name="Accent5 - 20% 2 2" xfId="2263"/>
    <cellStyle name="40% - 强调文字颜色 4 2 2 2 2" xfId="2264"/>
    <cellStyle name="强调文字颜色 4 2_(融安县）2017年政府新增一般债券资金安排使用表" xfId="2265"/>
    <cellStyle name="好_第五部分(才淼、饶永宏） 3_2016年7旬月报表(1)" xfId="2266"/>
    <cellStyle name="好_地方配套按人均增幅控制8.30xl 2 2_2016年旬月报表(1)" xfId="2267"/>
    <cellStyle name="20% - 强调文字颜色 5 10 2" xfId="2268"/>
    <cellStyle name="差_奖励补助测算7.23 2 2_2016年7旬月报表(1)" xfId="2269"/>
    <cellStyle name="40% - Accent1" xfId="2270"/>
    <cellStyle name="20% - 强调文字颜色 6 3 3" xfId="2271"/>
    <cellStyle name="差_财政支出对上级的依赖程度 2" xfId="2272"/>
    <cellStyle name="60% - 强调文字颜色 6 8 2" xfId="2273"/>
    <cellStyle name="好_~5676413 2 2_2016年6旬月报表(1)" xfId="2274"/>
    <cellStyle name="Check Cell" xfId="2275"/>
    <cellStyle name="60% - 强调文字颜色 5 9 2" xfId="2276"/>
    <cellStyle name="20% - 强调文字颜色 6 5" xfId="2277"/>
    <cellStyle name="差_2009年一般性转移支付标准工资" xfId="2278"/>
    <cellStyle name="Neutral" xfId="2279"/>
    <cellStyle name="40% - Accent4 2 2" xfId="2280"/>
    <cellStyle name="输出 6 2" xfId="2281"/>
    <cellStyle name="60% - 强调文字颜色 1 9 2" xfId="2282"/>
    <cellStyle name="常规 5 2 2" xfId="2283"/>
    <cellStyle name="差_2007年人员分部门统计表 3_2016年7旬月报表(1)" xfId="2284"/>
    <cellStyle name="40% - 强调文字颜色 5 2" xfId="2285"/>
    <cellStyle name="Accent6 3" xfId="2286"/>
    <cellStyle name="20% - 强调文字颜色 4 2_(融安县）2017年政府新增一般债券资金安排使用表" xfId="2287"/>
    <cellStyle name="强调文字颜色 4 8 2" xfId="2288"/>
    <cellStyle name="差_2009年一般性转移支付标准工资_地方配套按人均增幅控制8.30xl 2 2_2016年7旬月报表(1)" xfId="2289"/>
    <cellStyle name="链接单元格 6" xfId="2290"/>
    <cellStyle name="60% - 强调文字颜色 2 6 2" xfId="2291"/>
    <cellStyle name="标题 1 2 3" xfId="2292"/>
    <cellStyle name="40% - 强调文字颜色 4 10" xfId="2293"/>
    <cellStyle name="输出 10" xfId="2294"/>
    <cellStyle name="RowLevel_0" xfId="2295"/>
    <cellStyle name="40% - 强调文字颜色 2 3" xfId="2296"/>
    <cellStyle name="好_奖励补助测算5.22测试 3_2016年旬月报表(1)" xfId="2297"/>
    <cellStyle name="差_530629_2006年县级财政报表附表 2 2_2016年6旬月报表(1)" xfId="2298"/>
    <cellStyle name="20% - 强调文字颜色 5 2 2 2" xfId="2299"/>
    <cellStyle name="Comma [0] 3" xfId="2300"/>
    <cellStyle name="差_教育厅提供义务教育及高中教师人数（2009年1月6日） 2 2_2016年6旬月报表(1)" xfId="2301"/>
    <cellStyle name="20% - 强调文字颜色 5 2 2 2 2" xfId="2302"/>
    <cellStyle name="好_2006年基础数据 2 2_2016年旬月报表(1)" xfId="2303"/>
    <cellStyle name="常规 4 3 2" xfId="2304"/>
    <cellStyle name="好_M01-2(州市补助收入) 2 2_2016年旬月报表(1)" xfId="2305"/>
    <cellStyle name="Input Cells 2" xfId="2306"/>
    <cellStyle name="好_~4190974" xfId="2307"/>
    <cellStyle name="好_Book1_1_2011.7 2 2_2016年旬月报表(1)" xfId="2308"/>
    <cellStyle name="差_11大理 2 2" xfId="2309"/>
    <cellStyle name="差_第五部分(才淼、饶永宏） 2" xfId="2310"/>
    <cellStyle name="20% - Accent4 2 2" xfId="2311"/>
    <cellStyle name="输出 8 2" xfId="2312"/>
    <cellStyle name="标题 2 2 2_社会保险基金预算调整表" xfId="2313"/>
    <cellStyle name="百分比 2 3 2" xfId="2314"/>
    <cellStyle name="Calculation 2_社会保险基金预算调整表" xfId="2315"/>
    <cellStyle name="Accent3 - 40%" xfId="2316"/>
    <cellStyle name="Grey 2" xfId="2317"/>
    <cellStyle name="ColLevel_0" xfId="2318"/>
    <cellStyle name="差_2009年一般性转移支付标准工资_奖励补助测算7.25 2 2_2016年旬月报表(1)" xfId="2319"/>
    <cellStyle name="差_0605石屏县 3_2016年6旬月报表(1)" xfId="2320"/>
    <cellStyle name="Comma [0]" xfId="2321"/>
    <cellStyle name="差_奖励补助测算7.25 4" xfId="2322"/>
    <cellStyle name="差_财政供养人员 2 2_2016年旬月报表(1)" xfId="2323"/>
    <cellStyle name="差_2009年一般性转移支付标准工资_~4190974 3_2016年6旬月报表(1)" xfId="2324"/>
    <cellStyle name="好_~5676413" xfId="2325"/>
    <cellStyle name="40% - 强调文字颜色 4 7" xfId="2326"/>
    <cellStyle name="差_~5676413 3_2016年旬月报表(1)" xfId="2327"/>
    <cellStyle name="好 2 2 2" xfId="2328"/>
    <cellStyle name="Comma [0] 2" xfId="2329"/>
    <cellStyle name="常规 3 6 2" xfId="2330"/>
    <cellStyle name="60% - 强调文字颜色 4 6 2" xfId="2331"/>
    <cellStyle name="标题 4 10" xfId="2332"/>
    <cellStyle name="差_2009年一般性转移支付标准工资_奖励补助测算5.23新 2 2_2016年旬月报表(1)" xfId="2333"/>
    <cellStyle name="Currency [0] 3" xfId="2334"/>
    <cellStyle name="好_奖励补助测算5.24冯铸 2 2" xfId="2335"/>
    <cellStyle name="标题 3 3 2" xfId="2336"/>
    <cellStyle name="分级显示列_1_Book1" xfId="2337"/>
    <cellStyle name="Dollar (zero dec)" xfId="2338"/>
    <cellStyle name="Fixed" xfId="2339"/>
    <cellStyle name="gcd" xfId="2340"/>
    <cellStyle name="差_2009年一般性转移支付标准工资_奖励补助测算5.22测试 3_2016年6旬月报表(1)" xfId="2341"/>
    <cellStyle name="好_2009年一般性转移支付标准工资_奖励补助测算5.23新 3_2016年6旬月报表(1)" xfId="2342"/>
    <cellStyle name="好_~5676413 3" xfId="2343"/>
    <cellStyle name="差_教育厅提供义务教育及高中教师人数（2009年1月6日） 3_2016年旬月报表(1)" xfId="2344"/>
    <cellStyle name="20% - 强调文字颜色 4 2 2 2 2" xfId="2345"/>
    <cellStyle name="PSDec 2" xfId="2346"/>
    <cellStyle name="常规 10" xfId="2347"/>
    <cellStyle name="好_2009年一般性转移支付标准工资_奖励补助测算5.23新 2 2_2016年旬月报表(1)" xfId="2348"/>
    <cellStyle name="差_530623_2006年县级财政报表附表 2 2_2016年7旬月报表(1)" xfId="2349"/>
    <cellStyle name="好_530623_2006年县级财政报表附表 2 2_2016年旬月报表(1)" xfId="2350"/>
    <cellStyle name="好_2009年一般性转移支付标准工资_~4190974 3" xfId="2351"/>
    <cellStyle name="常规 10 2" xfId="2352"/>
    <cellStyle name="60% - 强调文字颜色 3 11" xfId="2353"/>
    <cellStyle name="好_M01-2(州市补助收入) 2" xfId="2354"/>
    <cellStyle name="强调文字颜色 5 2 3" xfId="2355"/>
    <cellStyle name="标题 4 3 2" xfId="2356"/>
    <cellStyle name="好_Book1_来宾市2011年下半年BT融资建设项目计划表201108081" xfId="2357"/>
    <cellStyle name="计算 9" xfId="2358"/>
    <cellStyle name="标题 3 9" xfId="2359"/>
    <cellStyle name="好_~4190974 2 2_2016年旬月报表(1)" xfId="2360"/>
    <cellStyle name="差_00省级(定稿) 2 2_2016年7旬月报表(1)" xfId="2361"/>
    <cellStyle name="计算 9_社会保险基金预算调整表" xfId="2362"/>
    <cellStyle name="40% - 强调文字颜色 4 3 2 2" xfId="2363"/>
    <cellStyle name="好_Book1_Book1 2 2_2016年7旬月报表(1)" xfId="2364"/>
    <cellStyle name="40% - 强调文字颜色 2 2_(融安县）2017年政府新增一般债券资金安排使用表" xfId="2365"/>
    <cellStyle name="HEADING2" xfId="2366"/>
    <cellStyle name="解释性文本 9 2" xfId="2367"/>
    <cellStyle name="差 11" xfId="2368"/>
    <cellStyle name="好_地方配套按人均增幅控制8.30一般预算平均增幅、人均可用财力平均增幅两次控制、社会治安系数调整、案件数调整xl 3_2016年7旬月报表(1)" xfId="2369"/>
    <cellStyle name="40% - 强调文字颜色 2 9" xfId="2370"/>
    <cellStyle name="差_云南省2008年中小学教师人数统计表 2" xfId="2371"/>
    <cellStyle name="好_2006年在职人员情况 3_2016年6旬月报表(1)" xfId="2372"/>
    <cellStyle name="强调文字颜色 5 3 2" xfId="2373"/>
    <cellStyle name="计算 3 2 2" xfId="2374"/>
    <cellStyle name="差_M01-2(州市补助收入) 3" xfId="2375"/>
    <cellStyle name="好_高中教师人数（教育厅1.6日提供） 2 2" xfId="2376"/>
    <cellStyle name="链接单元格 9 2" xfId="2377"/>
    <cellStyle name="好 2 2 3" xfId="2378"/>
    <cellStyle name="40% - 强调文字颜色 4 8" xfId="2379"/>
    <cellStyle name="Linked Cell" xfId="2380"/>
    <cellStyle name="40% - 强调文字颜色 4 8 2" xfId="2381"/>
    <cellStyle name="Linked Cell 2" xfId="2382"/>
    <cellStyle name="好_Book1_Book1 2 2_2016年6旬月报表(1)" xfId="2383"/>
    <cellStyle name="输出 7_社会保险基金预算调整表" xfId="2384"/>
    <cellStyle name="20% - 强调文字颜色 4 2 2" xfId="2385"/>
    <cellStyle name="Linked Cells 2" xfId="2386"/>
    <cellStyle name="差_2007年政法部门业务指标 2" xfId="2387"/>
    <cellStyle name="Millares [0]_96 Risk" xfId="2388"/>
    <cellStyle name="差_2009年一般性转移支付标准工资_地方配套按人均增幅控制8.30一般预算平均增幅、人均可用财力平均增幅两次控制、社会治安系数调整、案件数调整xl 3" xfId="2389"/>
    <cellStyle name="Moneda_96 Risk" xfId="2390"/>
    <cellStyle name="Note" xfId="2391"/>
    <cellStyle name="注释 2 2 2 2" xfId="2392"/>
    <cellStyle name="Pourcentage_pldt" xfId="2393"/>
    <cellStyle name="好_Book2 3_2016年7旬月报表(1)" xfId="2394"/>
    <cellStyle name="Note 2 2" xfId="2395"/>
    <cellStyle name="标题 2 5" xfId="2396"/>
    <cellStyle name="差_2006年水利统计指标统计表 3_2016年7旬月报表(1)" xfId="2397"/>
    <cellStyle name="差_00省级(定稿) 3" xfId="2398"/>
    <cellStyle name="计算 7" xfId="2399"/>
    <cellStyle name="差_奖励补助测算7.25 5_2016年7旬月报表(1)" xfId="2400"/>
    <cellStyle name="20% - 强调文字颜色 2 10 2" xfId="2401"/>
    <cellStyle name="好_基础数据分析 2 2" xfId="2402"/>
    <cellStyle name="好_2009年一般性转移支付标准工资_奖励补助测算7.25 5_2016年旬月报表(1)" xfId="2403"/>
    <cellStyle name="Note 2_社会保险基金预算调整表" xfId="2404"/>
    <cellStyle name="差_03昭通 2 2_2016年6旬月报表(1)" xfId="2405"/>
    <cellStyle name="Note 3" xfId="2406"/>
    <cellStyle name="差_桂投9月报统计局 2" xfId="2407"/>
    <cellStyle name="Note_社会保险基金预算调整表" xfId="2408"/>
    <cellStyle name="检查单元格 5 2" xfId="2409"/>
    <cellStyle name="Output" xfId="2410"/>
    <cellStyle name="Percent [2] 2" xfId="2411"/>
    <cellStyle name="好 2_(融安县）2017年政府新增一般债券资金安排使用表" xfId="2412"/>
    <cellStyle name="PSDate" xfId="2413"/>
    <cellStyle name="标题 10" xfId="2414"/>
    <cellStyle name="差_2009年一般性转移支付标准工资_奖励补助测算5.22测试 2 2" xfId="2415"/>
    <cellStyle name="常规 11 2" xfId="2416"/>
    <cellStyle name="好_奖励补助测算7.25 (version 1) (version 1) 3_2016年旬月报表(1)" xfId="2417"/>
    <cellStyle name="好_2007年政法部门业务指标 2 2" xfId="2418"/>
    <cellStyle name="差_地方配套按人均增幅控制8.30xl 2 2_2016年旬月报表(1)" xfId="2419"/>
    <cellStyle name="标题 2 3 2" xfId="2420"/>
    <cellStyle name="差_05玉溪" xfId="2421"/>
    <cellStyle name="常规 11" xfId="2422"/>
    <cellStyle name="强调文字颜色 6 8" xfId="2423"/>
    <cellStyle name="好_2011.7 2" xfId="2424"/>
    <cellStyle name="40% - 强调文字颜色 5 3 2 2" xfId="2425"/>
    <cellStyle name="差_530623_2006年县级财政报表附表" xfId="2426"/>
    <cellStyle name="40% - 强调文字颜色 3 10 2" xfId="2427"/>
    <cellStyle name="PSHeading" xfId="2428"/>
    <cellStyle name="sstot" xfId="2429"/>
    <cellStyle name="标题 4 8 2" xfId="2430"/>
    <cellStyle name="差_2009年一般性转移支付标准工资_~5676413" xfId="2431"/>
    <cellStyle name="常规 3 2_（融安）2017年财政收支预算1－10表 (1.13)" xfId="2432"/>
    <cellStyle name="20% - 强调文字颜色 4 8 2" xfId="2433"/>
    <cellStyle name="Title" xfId="2434"/>
    <cellStyle name="差_Book1_Book1_社会保险基金预算调整表" xfId="2435"/>
    <cellStyle name="输出 2 2 2 2" xfId="2436"/>
    <cellStyle name="60% - 强调文字颜色 1 10" xfId="2437"/>
    <cellStyle name="差_地方配套按人均增幅控制8.30一般预算平均增幅、人均可用财力平均增幅两次控制、社会治安系数调整、案件数调整xl 2" xfId="2438"/>
    <cellStyle name="好_义务教育阶段教职工人数（教育厅提供最终）" xfId="2439"/>
    <cellStyle name="Warning Text 2" xfId="2440"/>
    <cellStyle name="Heading 1_社会保险基金预算调整表" xfId="2441"/>
    <cellStyle name="差_Book1_工程建设管理台帐(7月） 2" xfId="2442"/>
    <cellStyle name="标题 1 10" xfId="2443"/>
    <cellStyle name="好 3 3" xfId="2444"/>
    <cellStyle name="百分比 2" xfId="2445"/>
    <cellStyle name="好_2009年一般性转移支付标准工资 2 2_2016年旬月报表(1)" xfId="2446"/>
    <cellStyle name="好_汇总 2 2_2016年6旬月报表(1)" xfId="2447"/>
    <cellStyle name="百分比 2 2" xfId="2448"/>
    <cellStyle name="差_基础数据分析 2 2_2016年6旬月报表(1)" xfId="2449"/>
    <cellStyle name="差_~4190974 3" xfId="2450"/>
    <cellStyle name="百分比 2 4" xfId="2451"/>
    <cellStyle name="百分比 4 2" xfId="2452"/>
    <cellStyle name="好_2007年人员分部门统计表 3_2016年6旬月报表(1)" xfId="2453"/>
    <cellStyle name="好_2009年一般性转移支付标准工资_不用软件计算9.1不考虑经费管理评价xl 2 2" xfId="2454"/>
    <cellStyle name="好_2008云南省分县市中小学教职工统计表（教育厅提供） 3_2016年6旬月报表(1)" xfId="2455"/>
    <cellStyle name="强调文字颜色 5 9" xfId="2456"/>
    <cellStyle name="输出 4_社会保险基金预算调整表" xfId="2457"/>
    <cellStyle name="百分比 5 2" xfId="2458"/>
    <cellStyle name="好_业务工作量指标 2 2_2016年6旬月报表(1)" xfId="2459"/>
    <cellStyle name="60% - 强调文字颜色 4 8" xfId="2460"/>
    <cellStyle name="差_地方配套按人均增幅控制8.30xl 3" xfId="2461"/>
    <cellStyle name="注释 5 2" xfId="2462"/>
    <cellStyle name="标题 1 2 2" xfId="2463"/>
    <cellStyle name="标题 1 2 2 2" xfId="2464"/>
    <cellStyle name="差_5334_2006年迪庆县级财政报表附表 2 2" xfId="2465"/>
    <cellStyle name="标题 1 2_(融安县）2017年政府新增一般债券资金安排使用表" xfId="2466"/>
    <cellStyle name="标题 1 4" xfId="2467"/>
    <cellStyle name="标题 1 7" xfId="2468"/>
    <cellStyle name="差_指标四 3_2016年旬月报表(1)" xfId="2469"/>
    <cellStyle name="标题 1 7 2" xfId="2470"/>
    <cellStyle name="标题 1 8 2" xfId="2471"/>
    <cellStyle name="差_00省级(定稿) 2 2_2016年旬月报表(1)" xfId="2472"/>
    <cellStyle name="常规 4 2 2 2" xfId="2473"/>
    <cellStyle name="差_汇总-县级财政报表附表 2 2" xfId="2474"/>
    <cellStyle name="计算 7 2" xfId="2475"/>
    <cellStyle name="差_基础数据分析 3_2016年旬月报表(1)" xfId="2476"/>
    <cellStyle name="Accent6 - 60% 2" xfId="2477"/>
    <cellStyle name="差_云南省2008年中小学教职工情况（教育厅提供20090101加工整理） 3_2016年旬月报表(1)" xfId="2478"/>
    <cellStyle name="差_2009年一般性转移支付标准工资_奖励补助测算7.25 (version 1) (version 1) 2 2" xfId="2479"/>
    <cellStyle name="好_2008云南省分县市中小学教职工统计表（教育厅提供） 3" xfId="2480"/>
    <cellStyle name="标题 11" xfId="2481"/>
    <cellStyle name="40% - 强调文字颜色 1 2 2 2" xfId="2482"/>
    <cellStyle name="差_11大理 3_2016年旬月报表(1)" xfId="2483"/>
    <cellStyle name="好_县级公安机关公用经费标准奖励测算方案（定稿） 2" xfId="2484"/>
    <cellStyle name="好_1003牟定县 2_2016年旬月报表(1)" xfId="2485"/>
    <cellStyle name="60% - 强调文字颜色 6 7 2" xfId="2486"/>
    <cellStyle name="Output 2 2" xfId="2487"/>
    <cellStyle name="标题 12" xfId="2488"/>
    <cellStyle name="Accent2_公安安全支出补充表5.14" xfId="2489"/>
    <cellStyle name="标题 2 2 2" xfId="2490"/>
    <cellStyle name="汇总 2_(融安县）2017年政府新增一般债券资金安排使用表" xfId="2491"/>
    <cellStyle name="Percent [2]" xfId="2492"/>
    <cellStyle name="好_~4190974 3" xfId="2493"/>
    <cellStyle name="标题 2 10" xfId="2494"/>
    <cellStyle name="好_Book1_1_来宾市2011年下半年BT融资建设项目计划表201108081 3_2016年6旬月报表(1)" xfId="2495"/>
    <cellStyle name="好_指标四 2" xfId="2496"/>
    <cellStyle name="好_2009年一般性转移支付标准工资_奖励补助测算7.25 2 2_2016年7旬月报表(1)" xfId="2497"/>
    <cellStyle name="标题 2 2 2 2" xfId="2498"/>
    <cellStyle name="好_2007年政法部门业务指标 3" xfId="2499"/>
    <cellStyle name="好_2、土地面积、人口、粮食产量基本情况 2 2" xfId="2500"/>
    <cellStyle name="标题 2 4" xfId="2501"/>
    <cellStyle name="千分位_ 白土" xfId="2502"/>
    <cellStyle name="好_卫生部门 3_2016年7旬月报表(1)" xfId="2503"/>
    <cellStyle name="好_00省级(打印) 2 2_2016年旬月报表(1)" xfId="2504"/>
    <cellStyle name="好_奖励补助测算7.25 4_2016年6旬月报表(1)" xfId="2505"/>
    <cellStyle name="好_汇总 2 2_2016年旬月报表(1)" xfId="2506"/>
    <cellStyle name="标题 2 4 2" xfId="2507"/>
    <cellStyle name="差_00省级(定稿) 2 2" xfId="2508"/>
    <cellStyle name="解释性文本 6 2" xfId="2509"/>
    <cellStyle name="差_2007年人员分部门统计表 2 2_2016年7旬月报表(1)" xfId="2510"/>
    <cellStyle name="Accent4 4" xfId="2511"/>
    <cellStyle name="检查单元格 8_社会保险基金预算调整表" xfId="2512"/>
    <cellStyle name="差 3 2" xfId="2513"/>
    <cellStyle name="好_2009年一般性转移支付标准工资_奖励补助测算7.25 4" xfId="2514"/>
    <cellStyle name="标题 2 6" xfId="2515"/>
    <cellStyle name="好_2009年一般性转移支付标准工资_不用软件计算9.1不考虑经费管理评价xl 2 2_2016年旬月报表(1)" xfId="2516"/>
    <cellStyle name="标题 2 6 2" xfId="2517"/>
    <cellStyle name="标题 2 8_社会保险基金预算调整表" xfId="2518"/>
    <cellStyle name="标题 2 9_社会保险基金预算调整表" xfId="2519"/>
    <cellStyle name="好_地方配套按人均增幅控制8.30xl 2 2" xfId="2520"/>
    <cellStyle name="标题 3 2" xfId="2521"/>
    <cellStyle name="货币_2013年部门预算输出表(1月20日）" xfId="2522"/>
    <cellStyle name="差_~5676413 3" xfId="2523"/>
    <cellStyle name="标题 3 2 2" xfId="2524"/>
    <cellStyle name="差_三季度－表二 2 2" xfId="2525"/>
    <cellStyle name="好_530629_2006年县级财政报表附表 2 2_2016年6旬月报表(1)" xfId="2526"/>
    <cellStyle name="好 5" xfId="2527"/>
    <cellStyle name="好_工程建设管理台帐(7月） 2" xfId="2528"/>
    <cellStyle name="好 5 2" xfId="2529"/>
    <cellStyle name="好_工程建设管理台帐(7月） 2 2" xfId="2530"/>
    <cellStyle name="好 6" xfId="2531"/>
    <cellStyle name="好_工程建设管理台帐(7月） 3" xfId="2532"/>
    <cellStyle name="差_下半年禁吸戒毒经费1000万元 2 2_2016年6旬月报表(1)" xfId="2533"/>
    <cellStyle name="差_2008年县级公安保障标准落实奖励经费分配测算 2" xfId="2534"/>
    <cellStyle name="20% - 强调文字颜色 2 5 2" xfId="2535"/>
    <cellStyle name="好_奖励补助测算5.24冯铸 2" xfId="2536"/>
    <cellStyle name="标题 3 3" xfId="2537"/>
    <cellStyle name="好_奖励补助测算5.24冯铸 3" xfId="2538"/>
    <cellStyle name="差 2 2 2" xfId="2539"/>
    <cellStyle name="60% - 强调文字颜色 6 3 2 2" xfId="2540"/>
    <cellStyle name="标题 3 6_社会保险基金预算调整表" xfId="2541"/>
    <cellStyle name="标题 3 8_社会保险基金预算调整表" xfId="2542"/>
    <cellStyle name="千位分隔 3" xfId="2543"/>
    <cellStyle name="好_0605石屏县 2 2" xfId="2544"/>
    <cellStyle name="强调文字颜色 3 3 2 2" xfId="2545"/>
    <cellStyle name="差_汇总-县级财政报表附表 2 2_2016年6旬月报表(1)" xfId="2546"/>
    <cellStyle name="标题 2 2 3" xfId="2547"/>
    <cellStyle name="标题 4 2" xfId="2548"/>
    <cellStyle name="差_Book1_1_来宾市2011年下半年BT融资建设项目计划表201108081 3" xfId="2549"/>
    <cellStyle name="PSDate 3" xfId="2550"/>
    <cellStyle name="差_2008云南省分县市中小学教职工统计表（教育厅提供） 2 2_2016年6旬月报表(1)" xfId="2551"/>
    <cellStyle name="差_2007年政法部门业务指标 2 2" xfId="2552"/>
    <cellStyle name="差_1003牟定县 2_2016年6旬月报表(1)" xfId="2553"/>
    <cellStyle name="千位分隔 3 2 2" xfId="2554"/>
    <cellStyle name="t_社会保险基金预算调整表" xfId="2555"/>
    <cellStyle name="差_财政供养人员 3_2016年6旬月报表(1)" xfId="2556"/>
    <cellStyle name="好_M03 2 2_2016年6旬月报表(1)" xfId="2557"/>
    <cellStyle name="好_2009年一般性转移支付标准工资_奖励补助测算5.24冯铸 3_2016年6旬月报表(1)" xfId="2558"/>
    <cellStyle name="差_1003牟定县 2_2016年旬月报表(1)" xfId="2559"/>
    <cellStyle name="差_汇总 3_2016年6旬月报表(1)" xfId="2560"/>
    <cellStyle name="差_2007年政法部门业务指标 3" xfId="2561"/>
    <cellStyle name="差_财政供养人员 3_2016年7旬月报表(1)" xfId="2562"/>
    <cellStyle name="标题 4 3" xfId="2563"/>
    <cellStyle name="差_2007年人员分部门统计表 2 2" xfId="2564"/>
    <cellStyle name="千位分隔 4 2" xfId="2565"/>
    <cellStyle name="标题 4 6 2" xfId="2566"/>
    <cellStyle name="强调文字颜色 1 7" xfId="2567"/>
    <cellStyle name="差_云南农村义务教育统计表 2 2_2016年旬月报表(1)" xfId="2568"/>
    <cellStyle name="适中 5" xfId="2569"/>
    <cellStyle name="好_11大理 2 2_2016年6旬月报表(1)" xfId="2570"/>
    <cellStyle name="标题 4 7 2" xfId="2571"/>
    <cellStyle name="好_第五部分(才淼、饶永宏）" xfId="2572"/>
    <cellStyle name="好_~5676413 3_2016年旬月报表(1)" xfId="2573"/>
    <cellStyle name="差_2009年一般性转移支付标准工资_~4190974 2 2_2016年6旬月报表(1)" xfId="2574"/>
    <cellStyle name="好_奖励补助测算7.25 (version 1) (version 1) 3_2016年7旬月报表(1)" xfId="2575"/>
    <cellStyle name="标题 5 2 2" xfId="2576"/>
    <cellStyle name="标题 5 3" xfId="2577"/>
    <cellStyle name="差_来宾市2011年下半年BT融资建设项目计划表201108081 2" xfId="2578"/>
    <cellStyle name="好_03昭通 3_2016年7旬月报表(1)" xfId="2579"/>
    <cellStyle name="标题 7" xfId="2580"/>
    <cellStyle name="差_2006年水利统计指标统计表 3" xfId="2581"/>
    <cellStyle name="差_5334_2006年迪庆县级财政报表附表" xfId="2582"/>
    <cellStyle name="标题 8" xfId="2583"/>
    <cellStyle name="常规_(融安县）2017年政府新增一般债券资金安排使用表" xfId="2584"/>
    <cellStyle name="常规 3 7" xfId="2585"/>
    <cellStyle name="差_奖励补助测算5.23新 2 2_2016年旬月报表(1)" xfId="2586"/>
    <cellStyle name="差_2007年人员分部门统计表" xfId="2587"/>
    <cellStyle name="好_Book1_1_2011.7 3_2016年7旬月报表(1)" xfId="2588"/>
    <cellStyle name="差_11大理 2 2_2016年7旬月报表(1)" xfId="2589"/>
    <cellStyle name="标题1" xfId="2590"/>
    <cellStyle name="常规 2 3" xfId="2591"/>
    <cellStyle name="差_奖励补助测算7.25 2 2" xfId="2592"/>
    <cellStyle name="好_汇总-县级财政报表附表 3_2016年6旬月报表(1)" xfId="2593"/>
    <cellStyle name="好_Book1_1_来宾市2011年下半年BT融资建设项目计划表201108081 2 2_2016年旬月报表(1)" xfId="2594"/>
    <cellStyle name="差_Book2 3_2016年7旬月报表(1)" xfId="2595"/>
    <cellStyle name="检查单元格 10" xfId="2596"/>
    <cellStyle name="表标题 2" xfId="2597"/>
    <cellStyle name="好_Book1_融资完成情况统计表 2_2016年6旬月报表(1)" xfId="2598"/>
    <cellStyle name="差_~4190974 2 2_2016年6旬月报表(1)" xfId="2599"/>
    <cellStyle name="好_不用软件计算9.1不考虑经费管理评价xl 2 2_2016年6旬月报表(1)" xfId="2600"/>
    <cellStyle name="好_县级公安机关公用经费标准奖励测算方案（定稿） 2 2_2016年7旬月报表(1)" xfId="2601"/>
    <cellStyle name="差_2009年一般性转移支付标准工资_奖励补助测算7.25 2" xfId="2602"/>
    <cellStyle name="差 10" xfId="2603"/>
    <cellStyle name="差_2009年一般性转移支付标准工资_奖励补助测算5.23新" xfId="2604"/>
    <cellStyle name="差_奖励补助测算7.25 3_2016年旬月报表(1)" xfId="2605"/>
    <cellStyle name="好_03昭通 2 2" xfId="2606"/>
    <cellStyle name="差_2009年一般性转移支付标准工资_奖励补助测算7.25 2 2" xfId="2607"/>
    <cellStyle name="差 10 2" xfId="2608"/>
    <cellStyle name="差_2009年一般性转移支付标准工资_奖励补助测算7.25 3" xfId="2609"/>
    <cellStyle name="解释性文本 5" xfId="2610"/>
    <cellStyle name="差_2007年政法部门业务指标 3_2016年旬月报表(1)" xfId="2611"/>
    <cellStyle name="好_2009年一般性转移支付标准工资_~5676413 2 2_2016年7旬月报表(1)" xfId="2612"/>
    <cellStyle name="好_奖励补助测算7.25 3_2016年6旬月报表(1)" xfId="2613"/>
    <cellStyle name="差 2" xfId="2614"/>
    <cellStyle name="好_地方配套按人均增幅控制8.30一般预算平均增幅、人均可用财力平均增幅两次控制、社会治安系数调整、案件数调整xl 2 2" xfId="2615"/>
    <cellStyle name="标题 5" xfId="2616"/>
    <cellStyle name="差_云南省2008年中小学教职工情况（教育厅提供20090101加工整理） 2 2" xfId="2617"/>
    <cellStyle name="差_来宾市2011年下半年BT融资建设项目计划表201108081 2 2_2016年6旬月报表(1)" xfId="2618"/>
    <cellStyle name="差_云南省2008年转移支付测算——州市本级考核部分及政策性测算 3_2016年7旬月报表(1)" xfId="2619"/>
    <cellStyle name="통화 [0]_BOILER-CO1" xfId="2620"/>
    <cellStyle name="差_Book1_Book1 2" xfId="2621"/>
    <cellStyle name="差 2 2 3" xfId="2622"/>
    <cellStyle name="好_奖励补助测算7.25 4_2016年7旬月报表(1)" xfId="2623"/>
    <cellStyle name="差 2_(融安县）2017年政府新增一般债券资金安排使用表" xfId="2624"/>
    <cellStyle name="强调文字颜色 2 2 2 2 2" xfId="2625"/>
    <cellStyle name="好_2009年一般性转移支付标准工资_奖励补助测算7.25 2 2_2016年6旬月报表(1)" xfId="2626"/>
    <cellStyle name="差 3" xfId="2627"/>
    <cellStyle name="差_05玉溪 2 2_2016年旬月报表(1)" xfId="2628"/>
    <cellStyle name="Input_社会保险基金预算调整表" xfId="2629"/>
    <cellStyle name="差 3 2 2" xfId="2630"/>
    <cellStyle name="差 3 3" xfId="2631"/>
    <cellStyle name="好_2009年一般性转移支付标准工资_奖励补助测算5.22测试 3" xfId="2632"/>
    <cellStyle name="差_11大理 3_2016年6旬月报表(1)" xfId="2633"/>
    <cellStyle name="标题 3 4" xfId="2634"/>
    <cellStyle name="差_2009年一般性转移支付标准工资_奖励补助测算5.22测试 2" xfId="2635"/>
    <cellStyle name="差_Book2 2 2" xfId="2636"/>
    <cellStyle name="好_汇总-县级财政报表附表 2 2_2016年旬月报表(1)" xfId="2637"/>
    <cellStyle name="60% - 强调文字颜色 3 2 2" xfId="2638"/>
    <cellStyle name="解释性文本 8" xfId="2639"/>
    <cellStyle name="差 5" xfId="2640"/>
    <cellStyle name="好_530629_2006年县级财政报表附表 3_2016年6旬月报表(1)" xfId="2641"/>
    <cellStyle name="差_M01-2(州市补助收入) 2 2_2016年6旬月报表(1)" xfId="2642"/>
    <cellStyle name="60% - 强调文字颜色 3 2 2 2" xfId="2643"/>
    <cellStyle name="解释性文本 8 2" xfId="2644"/>
    <cellStyle name="差_不用软件计算9.1不考虑经费管理评价xl 2 2_2016年7旬月报表(1)" xfId="2645"/>
    <cellStyle name="好_Book1 2_社会保险基金预算调整表" xfId="2646"/>
    <cellStyle name="20% - 强调文字颜色 1 10 2" xfId="2647"/>
    <cellStyle name="差_融资完成情况统计表 2 2" xfId="2648"/>
    <cellStyle name="解释性文本 9" xfId="2649"/>
    <cellStyle name="60% - 强调文字颜色 3 2 3" xfId="2650"/>
    <cellStyle name="差 6" xfId="2651"/>
    <cellStyle name="_弱电系统设备配置报价清单" xfId="2652"/>
    <cellStyle name="差_下半年禁吸戒毒经费1000万元 2 2" xfId="2653"/>
    <cellStyle name="差_汇总 3_2016年旬月报表(1)" xfId="2654"/>
    <cellStyle name="差_0502通海县 2 2" xfId="2655"/>
    <cellStyle name="差 8 2" xfId="2656"/>
    <cellStyle name="常规 4 9" xfId="2657"/>
    <cellStyle name="差_2006年分析表 2" xfId="2658"/>
    <cellStyle name="适中 3 2" xfId="2659"/>
    <cellStyle name="好_奖励补助测算5.23新 2" xfId="2660"/>
    <cellStyle name="强调文字颜色 1 5 2" xfId="2661"/>
    <cellStyle name="好_Book1_Book1 2 2" xfId="2662"/>
    <cellStyle name="强调文字颜色 6 11" xfId="2663"/>
    <cellStyle name="差_11大理" xfId="2664"/>
    <cellStyle name="好_530623_2006年县级财政报表附表 2 2_2016年7旬月报表(1)" xfId="2665"/>
    <cellStyle name="差_(融安县）2017年政府新增一般债券资金安排使用表" xfId="2666"/>
    <cellStyle name="差_融资完成情况统计表 3" xfId="2667"/>
    <cellStyle name="Accent6 5" xfId="2668"/>
    <cellStyle name="常规 2 10" xfId="2669"/>
    <cellStyle name="差_下半年禁吸戒毒经费1000万元 3" xfId="2670"/>
    <cellStyle name="差_0502通海县 3" xfId="2671"/>
    <cellStyle name="差_奖励补助测算7.25 5_2016年旬月报表(1)" xfId="2672"/>
    <cellStyle name="差_03昭通 2 2" xfId="2673"/>
    <cellStyle name="差_~4190974 2" xfId="2674"/>
    <cellStyle name="好_2009年一般性转移支付标准工资_奖励补助测算5.22测试 3_2016年旬月报表(1)" xfId="2675"/>
    <cellStyle name="Accent4 3" xfId="2676"/>
    <cellStyle name="差_~4190974 2 2" xfId="2677"/>
    <cellStyle name="好_2009年一般性转移支付标准工资_奖励补助测算7.25 (version 1) (version 1) 3_2016年7旬月报表(1)" xfId="2678"/>
    <cellStyle name="差_530629_2006年县级财政报表附表 3_2016年6旬月报表(1)" xfId="2679"/>
    <cellStyle name="检查单元格 2 3" xfId="2680"/>
    <cellStyle name="差_~4190974 3_2016年6旬月报表(1)" xfId="2681"/>
    <cellStyle name="差_2007年政法部门业务指标 2 2_2016年6旬月报表(1)" xfId="2682"/>
    <cellStyle name="差_00省级(打印) 2" xfId="2683"/>
    <cellStyle name="差_~5676413 2 2_2016年7旬月报表(1)" xfId="2684"/>
    <cellStyle name="60% - 强调文字颜色 1 11" xfId="2685"/>
    <cellStyle name="差_地方配套按人均增幅控制8.30一般预算平均增幅、人均可用财力平均增幅两次控制、社会治安系数调整、案件数调整xl 3" xfId="2686"/>
    <cellStyle name="差_~5676413 3_2016年7旬月报表(1)" xfId="2687"/>
    <cellStyle name="标题 2 3" xfId="2688"/>
    <cellStyle name="差_汇总 3_2016年7旬月报表(1)" xfId="2689"/>
    <cellStyle name="好_Book1_工程建设管理台帐(7月）" xfId="2690"/>
    <cellStyle name="强调文字颜色 6 3 3" xfId="2691"/>
    <cellStyle name="强调文字颜色 1 3 2 2" xfId="2692"/>
    <cellStyle name="差_00省级(打印)" xfId="2693"/>
    <cellStyle name="差_00省级(打印) 2 2_2016年6旬月报表(1)" xfId="2694"/>
    <cellStyle name="输入 10_社会保险基金预算调整表" xfId="2695"/>
    <cellStyle name="好_2011.7 2_2016年旬月报表(1)" xfId="2696"/>
    <cellStyle name="差_桂投9月报统计局 3_2016年7旬月报表(1)" xfId="2697"/>
    <cellStyle name="差_桂投9月报统计局 3_2016年旬月报表(1)" xfId="2698"/>
    <cellStyle name="好_指标四 3_2016年7旬月报表(1)" xfId="2699"/>
    <cellStyle name="差_奖励补助测算7.23" xfId="2700"/>
    <cellStyle name="差_00省级(打印) 3" xfId="2701"/>
    <cellStyle name="好_业务工作量指标 3" xfId="2702"/>
    <cellStyle name="差_Book1_3 2" xfId="2703"/>
    <cellStyle name="输入 11" xfId="2704"/>
    <cellStyle name="差_00省级(定稿) 3_2016年7旬月报表(1)" xfId="2705"/>
    <cellStyle name="40% - 强调文字颜色 5 3" xfId="2706"/>
    <cellStyle name="差_第五部分(才淼、饶永宏） 3_2016年7旬月报表(1)" xfId="2707"/>
    <cellStyle name="检查单元格 6_社会保险基金预算调整表" xfId="2708"/>
    <cellStyle name="20% - Accent5 3" xfId="2709"/>
    <cellStyle name="差_03昭通 2 2_2016年7旬月报表(1)" xfId="2710"/>
    <cellStyle name="千位_ 方正PC" xfId="2711"/>
    <cellStyle name="汇总 6" xfId="2712"/>
    <cellStyle name="Accent2 4" xfId="2713"/>
    <cellStyle name="差_Book1_2011.7 2 2_2016年7旬月报表(1)" xfId="2714"/>
    <cellStyle name="好_奖励补助测算5.22测试 2 2_2016年6旬月报表(1)" xfId="2715"/>
    <cellStyle name="常规 3 7 2" xfId="2716"/>
    <cellStyle name="标题 2 3_社会保险基金预算调整表" xfId="2717"/>
    <cellStyle name="差_03昭通 3_2016年旬月报表(1)" xfId="2718"/>
    <cellStyle name="差_融资完成情况统计表 2 2_2016年7旬月报表(1)" xfId="2719"/>
    <cellStyle name="差_2007年政法部门业务指标 2 2_2016年旬月报表(1)" xfId="2720"/>
    <cellStyle name="差_2、土地面积、人口、粮食产量基本情况" xfId="2721"/>
    <cellStyle name="差_0502通海县 2 2_2016年7旬月报表(1)" xfId="2722"/>
    <cellStyle name="差_融资完成情况统计表 2 2_2016年旬月报表(1)" xfId="2723"/>
    <cellStyle name="强调文字颜色 6 6 2" xfId="2724"/>
    <cellStyle name="好_2009年一般性转移支付标准工资_奖励补助测算7.25 (version 1) (version 1) 2" xfId="2725"/>
    <cellStyle name="40% - 强调文字颜色 3 9" xfId="2726"/>
    <cellStyle name="差_融资完成情况统计表 3_2016年6旬月报表(1)" xfId="2727"/>
    <cellStyle name="差_0502通海县 3_2016年6旬月报表(1)" xfId="2728"/>
    <cellStyle name="差_云南农村义务教育统计表 3_2016年旬月报表(1)" xfId="2729"/>
    <cellStyle name="差_地方配套按人均增幅控制8.31（调整结案率后）xl 2" xfId="2730"/>
    <cellStyle name="差_0502通海县 3_2016年7旬月报表(1)" xfId="2731"/>
    <cellStyle name="输入 8" xfId="2732"/>
    <cellStyle name="표준_0N-HANDLING " xfId="2733"/>
    <cellStyle name="好_530623_2006年县级财政报表附表 2 2_2016年6旬月报表(1)" xfId="2734"/>
    <cellStyle name="差_Book1_来宾市2011年下半年BT融资建设项目计划表201108081 2_2016年7旬月报表(1)" xfId="2735"/>
    <cellStyle name="链接单元格 8_社会保险基金预算调整表" xfId="2736"/>
    <cellStyle name="差_2006年基础数据 2 2_2016年7旬月报表(1)" xfId="2737"/>
    <cellStyle name="差_11大理 3" xfId="2738"/>
    <cellStyle name="60% - 强调文字颜色 4 7 2" xfId="2739"/>
    <cellStyle name="差_0605石屏县" xfId="2740"/>
    <cellStyle name="好_地方配套按人均增幅控制8.31（调整结案率后）xl 2 2_2016年7旬月报表(1)" xfId="2741"/>
    <cellStyle name="差_0605石屏县 2" xfId="2742"/>
    <cellStyle name="好_云南省2008年转移支付测算——州市本级考核部分及政策性测算 2 2_2016年7旬月报表(1)" xfId="2743"/>
    <cellStyle name="好_基础数据分析 3_2016年7旬月报表(1)" xfId="2744"/>
    <cellStyle name="差_530623_2006年县级财政报表附表 3_2016年6旬月报表(1)" xfId="2745"/>
    <cellStyle name="好_2009年一般性转移支付标准工资_奖励补助测算5.23新 3_2016年7旬月报表(1)" xfId="2746"/>
    <cellStyle name="差_城建部门 2" xfId="2747"/>
    <cellStyle name="差_Book2" xfId="2748"/>
    <cellStyle name="差_云南省2008年转移支付测算——州市本级考核部分及政策性测算" xfId="2749"/>
    <cellStyle name="差_0605石屏县 3_2016年7旬月报表(1)" xfId="2750"/>
    <cellStyle name="差_云南农村义务教育统计表 2 2_2016年6旬月报表(1)" xfId="2751"/>
    <cellStyle name="差_地方配套按人均增幅控制8.31（调整结案率后）xl 3_2016年7旬月报表(1)" xfId="2752"/>
    <cellStyle name="差_0605石屏县 2 2_2016年7旬月报表(1)" xfId="2753"/>
    <cellStyle name="检查单元格 9_社会保险基金预算调整表" xfId="2754"/>
    <cellStyle name="好_2、土地面积、人口、粮食产量基本情况 3_2016年6旬月报表(1)" xfId="2755"/>
    <cellStyle name="差_1110洱源县" xfId="2756"/>
    <cellStyle name="差_2009年一般性转移支付标准工资_地方配套按人均增幅控制8.31（调整结案率后）xl 2" xfId="2757"/>
    <cellStyle name="PSSpacer 3" xfId="2758"/>
    <cellStyle name="差_1110洱源县 2 2_2016年7旬月报表(1)" xfId="2759"/>
    <cellStyle name="标题 4 5 2" xfId="2760"/>
    <cellStyle name="差_1110洱源县 3_2016年7旬月报表(1)" xfId="2761"/>
    <cellStyle name="差_11大理 2" xfId="2762"/>
    <cellStyle name="差_第五部分(才淼、饶永宏）" xfId="2763"/>
    <cellStyle name="差_11大理 2 2_2016年旬月报表(1)" xfId="2764"/>
    <cellStyle name="好_来宾市2011年下半年BT融资建设项目计划表201108081 3_2016年6旬月报表(1)" xfId="2765"/>
    <cellStyle name="差_工程建设管理台帐(7月）" xfId="2766"/>
    <cellStyle name="差_桂投9月报统计局 2 2_2016年7旬月报表(1)" xfId="2767"/>
    <cellStyle name="差_11大理 3_2016年7旬月报表(1)" xfId="2768"/>
    <cellStyle name="差_2009年一般性转移支付标准工资_奖励补助测算7.25 3_2016年6旬月报表(1)" xfId="2769"/>
    <cellStyle name="好_指标四 3" xfId="2770"/>
    <cellStyle name="差_2、土地面积、人口、粮食产量基本情况 2 2" xfId="2771"/>
    <cellStyle name="好_2009年一般性转移支付标准工资_奖励补助测算5.23新 2 2_2016年7旬月报表(1)" xfId="2772"/>
    <cellStyle name="差_2、土地面积、人口、粮食产量基本情况 2 2_2016年6旬月报表(1)" xfId="2773"/>
    <cellStyle name="差_Book1_3 2 2_2016年6旬月报表(1)" xfId="2774"/>
    <cellStyle name="差_2、土地面积、人口、粮食产量基本情况 2 2_2016年旬月报表(1)" xfId="2775"/>
    <cellStyle name="差_2009年一般性转移支付标准工资_奖励补助测算7.25 5" xfId="2776"/>
    <cellStyle name="强调 2 2" xfId="2777"/>
    <cellStyle name="差_2、土地面积、人口、粮食产量基本情况 3_2016年6旬月报表(1)" xfId="2778"/>
    <cellStyle name="好_0605石屏县 2 2_2016年旬月报表(1)" xfId="2779"/>
    <cellStyle name="差_2、土地面积、人口、粮食产量基本情况 3_2016年7旬月报表(1)" xfId="2780"/>
    <cellStyle name="40% - 强调文字颜色 2 6" xfId="2781"/>
    <cellStyle name="千分位[0]_ 白土" xfId="2782"/>
    <cellStyle name="差_2、土地面积、人口、粮食产量基本情况 3_2016年旬月报表(1)" xfId="2783"/>
    <cellStyle name="常规 5 3" xfId="2784"/>
    <cellStyle name="差_2006年基础数据 2 2_2016年6旬月报表(1)" xfId="2785"/>
    <cellStyle name="差_2006年基础数据 3_2016年7旬月报表(1)" xfId="2786"/>
    <cellStyle name="好_2009年一般性转移支付标准工资_~4190974 3_2016年7旬月报表(1)" xfId="2787"/>
    <cellStyle name="好_奖励补助测算5.22测试 3_2016年6旬月报表(1)" xfId="2788"/>
    <cellStyle name="好 9" xfId="2789"/>
    <cellStyle name="差_云南农村义务教育统计表 3" xfId="2790"/>
    <cellStyle name="好_~4190974 2" xfId="2791"/>
    <cellStyle name="差_基础数据分析" xfId="2792"/>
    <cellStyle name="差_2006年全省财力计算表（中央、决算） 3" xfId="2793"/>
    <cellStyle name="差_2009年一般性转移支付标准工资_地方配套按人均增幅控制8.31（调整结案率后）xl 2 2_2016年旬月报表(1)" xfId="2794"/>
    <cellStyle name="好_云南省2008年中小学教职工情况（教育厅提供20090101加工整理） 2 2" xfId="2795"/>
    <cellStyle name="好_业务工作量指标 2 2_2016年旬月报表(1)" xfId="2796"/>
    <cellStyle name="霓付 [0]_ +Foil &amp; -FOIL &amp; PAPER" xfId="2797"/>
    <cellStyle name="差_2009年一般性转移支付标准工资_地方配套按人均增幅控制8.30一般预算平均增幅、人均可用财力平均增幅两次控制、社会治安系数调整、案件数调整xl 2 2_2016年旬月报表(1)" xfId="2798"/>
    <cellStyle name="差_汇总-县级财政报表附表 2 2_2016年旬月报表(1)" xfId="2799"/>
    <cellStyle name="输入 8 2" xfId="2800"/>
    <cellStyle name="常规 4 2_地方政府负有偿还责任的债务明细表（表1）" xfId="2801"/>
    <cellStyle name="差_2006年水利统计指标统计表 3_2016年旬月报表(1)" xfId="2802"/>
    <cellStyle name="差_2006年在职人员情况" xfId="2803"/>
    <cellStyle name="差_2006年在职人员情况 2" xfId="2804"/>
    <cellStyle name="常规 3 3 2" xfId="2805"/>
    <cellStyle name="好_M03" xfId="2806"/>
    <cellStyle name="Calc Currency (0)" xfId="2807"/>
    <cellStyle name="差_2006年在职人员情况 2 2_2016年7旬月报表(1)" xfId="2808"/>
    <cellStyle name="差_汇总-县级财政报表附表 3_2016年6旬月报表(1)" xfId="2809"/>
    <cellStyle name="差_03昭通 3_2016年7旬月报表(1)" xfId="2810"/>
    <cellStyle name="注释 2 2_社会保险基金预算调整表" xfId="2811"/>
    <cellStyle name="差_2009年一般性转移支付标准工资_地方配套按人均增幅控制8.30xl 2" xfId="2812"/>
    <cellStyle name="好_~5676413 2 2" xfId="2813"/>
    <cellStyle name="差_2006年在职人员情况 3" xfId="2814"/>
    <cellStyle name="好_14年预算调整总表(12.2）" xfId="2815"/>
    <cellStyle name="差_财政供养人员" xfId="2816"/>
    <cellStyle name="差_2006年在职人员情况 3_2016年7旬月报表(1)" xfId="2817"/>
    <cellStyle name="常规_2015年财政收支预算1－10表" xfId="2818"/>
    <cellStyle name="60% - 强调文字颜色 5 10 2" xfId="2819"/>
    <cellStyle name="好_财政供养人员 2 2_2016年7旬月报表(1)" xfId="2820"/>
    <cellStyle name="好_2、土地面积、人口、粮食产量基本情况 3_2016年旬月报表(1)" xfId="2821"/>
    <cellStyle name="强调文字颜色 2 5 2" xfId="2822"/>
    <cellStyle name="差_2007年检察院案件数 2 2_2016年旬月报表(1)" xfId="2823"/>
    <cellStyle name="差_2007年检察院案件数 3_2016年旬月报表(1)" xfId="2824"/>
    <cellStyle name="差_2007年可用财力" xfId="2825"/>
    <cellStyle name="差_2009年一般性转移支付标准工资_地方配套按人均增幅控制8.30一般预算平均增幅、人均可用财力平均增幅两次控制、社会治安系数调整、案件数调整xl 2 2_2016年7旬月报表(1)" xfId="2826"/>
    <cellStyle name="好_2、土地面积、人口、粮食产量基本情况 2 2_2016年旬月报表(1)" xfId="2827"/>
    <cellStyle name="千位分隔 4" xfId="2828"/>
    <cellStyle name="差_2007年人员分部门统计表 2" xfId="2829"/>
    <cellStyle name="20% - 强调文字颜色 5 2" xfId="2830"/>
    <cellStyle name="差_2009年一般性转移支付标准工资_奖励补助测算5.22测试 3_2016年旬月报表(1)" xfId="2831"/>
    <cellStyle name="好_Book1_来宾市2011年下半年BT融资建设项目计划表201108081 2" xfId="2832"/>
    <cellStyle name="好_云南省2008年转移支付测算——州市本级考核部分及政策性测算 2 2_2016年旬月报表(1)" xfId="2833"/>
    <cellStyle name="好_2009年一般性转移支付标准工资_奖励补助测算5.23新 3_2016年旬月报表(1)" xfId="2834"/>
    <cellStyle name="好_530629_2006年县级财政报表附表 3_2016年7旬月报表(1)" xfId="2835"/>
    <cellStyle name="差_M01-2(州市补助收入) 2 2_2016年7旬月报表(1)" xfId="2836"/>
    <cellStyle name="差_2007年人员分部门统计表 2 2_2016年6旬月报表(1)" xfId="2837"/>
    <cellStyle name="差_Book2 2 2_2016年6旬月报表(1)" xfId="2838"/>
    <cellStyle name="差_汇总 2 2" xfId="2839"/>
    <cellStyle name="好_Book2 2 2_2016年旬月报表(1)" xfId="2840"/>
    <cellStyle name="差_Book1_1_2011.7 3_2016年6旬月报表(1)" xfId="2841"/>
    <cellStyle name="好_奖励补助测算7.23 2 2_2016年6旬月报表(1)" xfId="2842"/>
    <cellStyle name="差_M01-2(州市补助收入) 3_2016年6旬月报表(1)" xfId="2843"/>
    <cellStyle name="好_00省级(定稿) 2 2_2016年旬月报表(1)" xfId="2844"/>
    <cellStyle name="t" xfId="2845"/>
    <cellStyle name="差_县级公安机关公用经费标准奖励测算方案（定稿） 2" xfId="2846"/>
    <cellStyle name="差_2007年政法部门业务指标 3_2016年6旬月报表(1)" xfId="2847"/>
    <cellStyle name="好_2009年一般性转移支付标准工资_奖励补助测算5.22测试 2 2_2016年6旬月报表(1)" xfId="2848"/>
    <cellStyle name="好_2011.7 2_2016年6旬月报表(1)" xfId="2849"/>
    <cellStyle name="好_不用软件计算9.1不考虑经费管理评价xl 2 2_2016年旬月报表(1)" xfId="2850"/>
    <cellStyle name="差_~4190974 2 2_2016年旬月报表(1)" xfId="2851"/>
    <cellStyle name="差_2007年政法部门业务指标 3_2016年7旬月报表(1)" xfId="2852"/>
    <cellStyle name="好_2009年一般性转移支付标准工资_奖励补助测算5.22测试 2 2_2016年7旬月报表(1)" xfId="2853"/>
    <cellStyle name="_ET_STYLE_NoName_00__Book1_1" xfId="2854"/>
    <cellStyle name="常规 3 5 2" xfId="2855"/>
    <cellStyle name="差_2008云南省分县市中小学教职工统计表（教育厅提供）" xfId="2856"/>
    <cellStyle name="差_工程建设管理台帐(7月） 2 2_2016年旬月报表(1)" xfId="2857"/>
    <cellStyle name="差_Book1_融资完成情况统计表 2_2016年6旬月报表(1)" xfId="2858"/>
    <cellStyle name="差_云南省2008年转移支付测算——州市本级考核部分及政策性测算 2 2_2016年6旬月报表(1)" xfId="2859"/>
    <cellStyle name="差_2008云南省分县市中小学教职工统计表（教育厅提供） 2 2" xfId="2860"/>
    <cellStyle name="差_2006年基础数据" xfId="2861"/>
    <cellStyle name="差_2008云南省分县市中小学教职工统计表（教育厅提供） 2 2_2016年7旬月报表(1)" xfId="2862"/>
    <cellStyle name="差_2008云南省分县市中小学教职工统计表（教育厅提供） 3" xfId="2863"/>
    <cellStyle name="输出 10_社会保险基金预算调整表" xfId="2864"/>
    <cellStyle name="差_奖励补助测算7.25 3_2016年6旬月报表(1)" xfId="2865"/>
    <cellStyle name="60% - 强调文字颜色 1 5" xfId="2866"/>
    <cellStyle name="20% - 强调文字颜色 3 2 2 2 2" xfId="2867"/>
    <cellStyle name="输出 2" xfId="2868"/>
    <cellStyle name="差_2009年一般性转移支付标准工资 2 2_2016年6旬月报表(1)" xfId="2869"/>
    <cellStyle name="60% - 强调文字颜色 4 2_(融安县）2017年政府新增一般债券资金安排使用表" xfId="2870"/>
    <cellStyle name="强调文字颜色 2 9 2" xfId="2871"/>
    <cellStyle name="好_530629_2006年县级财政报表附表" xfId="2872"/>
    <cellStyle name="差_第一部分：综合全 2" xfId="2873"/>
    <cellStyle name="差_2009年一般性转移支付标准工资_~4190974 3" xfId="2874"/>
    <cellStyle name="20% - 强调文字颜色 3 2 2 2" xfId="2875"/>
    <cellStyle name="差_2009年一般性转移支付标准工资_~5676413 2" xfId="2876"/>
    <cellStyle name="差_2009年一般性转移支付标准工资_~5676413 3_2016年6旬月报表(1)" xfId="2877"/>
    <cellStyle name="差_桂投9月报统计局 3" xfId="2878"/>
    <cellStyle name="差_2009年一般性转移支付标准工资_不用软件计算9.1不考虑经费管理评价xl" xfId="2879"/>
    <cellStyle name="差_财政供养人员 3_2016年旬月报表(1)" xfId="2880"/>
    <cellStyle name="差_2009年一般性转移支付标准工资_不用软件计算9.1不考虑经费管理评价xl 3_2016年旬月报表(1)" xfId="2881"/>
    <cellStyle name="好_云南省2008年转移支付测算——州市本级考核部分及政策性测算 2 2" xfId="2882"/>
    <cellStyle name="好_2009年一般性转移支付标准工资_~4190974 3_2016年旬月报表(1)" xfId="2883"/>
    <cellStyle name="检查单元格 9" xfId="2884"/>
    <cellStyle name="差_2007年检察院案件数 2 2_2016年6旬月报表(1)" xfId="2885"/>
    <cellStyle name="差_2009年一般性转移支付标准工资_地方配套按人均增幅控制8.30xl 3" xfId="2886"/>
    <cellStyle name="_Book1_2" xfId="2887"/>
    <cellStyle name="好_M03 3" xfId="2888"/>
    <cellStyle name="差_2009年一般性转移支付标准工资_地方配套按人均增幅控制8.30xl 3_2016年7旬月报表(1)" xfId="2889"/>
    <cellStyle name="常规 12" xfId="2890"/>
    <cellStyle name="强调文字颜色 2 2_(融安县）2017年政府新增一般债券资金安排使用表" xfId="2891"/>
    <cellStyle name="强调文字颜色 3 2 2" xfId="2892"/>
    <cellStyle name="输出 7" xfId="2893"/>
    <cellStyle name="好_教育厅提供义务教育及高中教师人数（2009年1月6日） 2 2_2016年7旬月报表(1)" xfId="2894"/>
    <cellStyle name="适中 2 3" xfId="2895"/>
    <cellStyle name="好_云南省2008年中小学教师人数统计表" xfId="2896"/>
    <cellStyle name="好_2009年一般性转移支付标准工资_奖励补助测算7.25 (version 1) (version 1) 3_2016年旬月报表(1)" xfId="2897"/>
    <cellStyle name="好_2006年水利统计指标统计表 3" xfId="2898"/>
    <cellStyle name="汇总 4" xfId="2899"/>
    <cellStyle name="Accent5" xfId="2900"/>
    <cellStyle name="差_云南省2008年中小学教职工情况（教育厅提供20090101加工整理） 3_2016年6旬月报表(1)" xfId="2901"/>
    <cellStyle name="强调文字颜色 3 2 2 2 2" xfId="2902"/>
    <cellStyle name="差_县级公安机关公用经费标准奖励测算方案（定稿）" xfId="2903"/>
    <cellStyle name="差_乡镇预算" xfId="2904"/>
    <cellStyle name="60% - 强调文字颜色 4 3 2" xfId="2905"/>
    <cellStyle name="好_1003牟定县 2" xfId="2906"/>
    <cellStyle name="差_卫生部门 2 2_2016年旬月报表(1)" xfId="2907"/>
    <cellStyle name="差_云南省2008年中小学教职工情况（教育厅提供20090101加工整理） 2 2_2016年旬月报表(1)" xfId="2908"/>
    <cellStyle name="40% - 强调文字颜色 4 7 2" xfId="2909"/>
    <cellStyle name="好 2 2 2 2" xfId="2910"/>
    <cellStyle name="差_2009年一般性转移支付标准工资_地方配套按人均增幅控制8.31（调整结案率后）xl" xfId="2911"/>
    <cellStyle name="40% - Accent5 3" xfId="2912"/>
    <cellStyle name="差_2009年一般性转移支付标准工资_地方配套按人均增幅控制8.31（调整结案率后）xl 2 2_2016年7旬月报表(1)" xfId="2913"/>
    <cellStyle name="强调文字颜色 4 4" xfId="2914"/>
    <cellStyle name="计算 2 3" xfId="2915"/>
    <cellStyle name="好_来宾市2011年下半年BT融资建设项目计划表201108081 2 2_2016年7旬月报表(1)" xfId="2916"/>
    <cellStyle name="差_云南农村义务教育统计表 3_2016年7旬月报表(1)" xfId="2917"/>
    <cellStyle name="好_Book1_工程建设管理台帐(7月） 2_2016年7旬月报表(1)" xfId="2918"/>
    <cellStyle name="常规_2014年基金支出" xfId="2919"/>
    <cellStyle name="差_Book1_1_来宾市2011年下半年BT融资建设项目计划表201108081 3_2016年旬月报表(1)" xfId="2920"/>
    <cellStyle name="差_2009年一般性转移支付标准工资_地方配套按人均增幅控制8.31（调整结案率后）xl 3_2016年旬月报表(1)" xfId="2921"/>
    <cellStyle name="差_2009年一般性转移支付标准工资_奖励补助测算5.22测试 2 2_2016年7旬月报表(1)" xfId="2922"/>
    <cellStyle name="差_高中教师人数（教育厅1.6日提供） 2 2_2016年旬月报表(1)" xfId="2923"/>
    <cellStyle name="好_桂投9月报统计局" xfId="2924"/>
    <cellStyle name="检查单元格 8" xfId="2925"/>
    <cellStyle name="好_地方配套按人均增幅控制8.31（调整结案率后）xl 3_2016年7旬月报表(1)" xfId="2926"/>
    <cellStyle name="差_Book1_3 2 2_2016年7旬月报表(1)" xfId="2927"/>
    <cellStyle name="差_Book1_1_来宾市2011年下半年BT融资建设项目计划表201108081 2 2_2016年6旬月报表(1)" xfId="2928"/>
    <cellStyle name="差_2009年一般性转移支付标准工资_奖励补助测算5.23新 2 2_2016年6旬月报表(1)" xfId="2929"/>
    <cellStyle name="差_2009年一般性转移支付标准工资_奖励补助测算5.23新 2 2_2016年7旬月报表(1)" xfId="2930"/>
    <cellStyle name="差_2009年一般性转移支付标准工资_奖励补助测算5.23新 3_2016年6旬月报表(1)" xfId="2931"/>
    <cellStyle name="好_城建部门 2" xfId="2932"/>
    <cellStyle name="60% - Accent6 3" xfId="2933"/>
    <cellStyle name="差_2009年一般性转移支付标准工资_奖励补助测算5.24冯铸 2 2" xfId="2934"/>
    <cellStyle name="40% - 强调文字颜色 4 4 2" xfId="2935"/>
    <cellStyle name="千位[0]_ 方正PC" xfId="2936"/>
    <cellStyle name="差_地方配套按人均增幅控制8.30一般预算平均增幅、人均可用财力平均增幅两次控制、社会治安系数调整、案件数调整xl 3_2016年旬月报表(1)" xfId="2937"/>
    <cellStyle name="差_汇总-县级财政报表附表 3" xfId="2938"/>
    <cellStyle name="差_2009年一般性转移支付标准工资_奖励补助测算5.24冯铸 2 2_2016年旬月报表(1)" xfId="2939"/>
    <cellStyle name="好_融资完成情况统计表 2 2_2016年旬月报表(1)" xfId="2940"/>
    <cellStyle name="常规 2 2 2" xfId="2941"/>
    <cellStyle name="好_2006年基础数据 3_2016年6旬月报表(1)" xfId="2942"/>
    <cellStyle name="好_M01-2(州市补助收入) 3_2016年6旬月报表(1)" xfId="2943"/>
    <cellStyle name="20% - 强调文字颜色 3 11" xfId="2944"/>
    <cellStyle name="好_工程建设管理台帐(7月） 3_2016年7旬月报表(1)" xfId="2945"/>
    <cellStyle name="好_2009年一般性转移支付标准工资_奖励补助测算5.22测试 3_2016年7旬月报表(1)" xfId="2946"/>
    <cellStyle name="好_云南省2008年转移支付测算——州市本级考核部分及政策性测算 3_2016年6旬月报表(1)" xfId="2947"/>
    <cellStyle name="差_2009年一般性转移支付标准工资_奖励补助测算5.24冯铸 3_2016年6旬月报表(1)" xfId="2948"/>
    <cellStyle name="好_2006年水利统计指标统计表 2 2_2016年旬月报表(1)" xfId="2949"/>
    <cellStyle name="好_奖励补助测算7.25 (version 1) (version 1) 2 2_2016年7旬月报表(1)" xfId="2950"/>
    <cellStyle name="差_2009年一般性转移支付标准工资_奖励补助测算5.24冯铸 3_2016年旬月报表(1)" xfId="2951"/>
    <cellStyle name="差_2009年一般性转移支付标准工资_奖励补助测算7.25 (version 1) (version 1) 3_2016年6旬月报表(1)" xfId="2952"/>
    <cellStyle name="好_来宾市2011年下半年BT融资建设项目计划表201108081 2" xfId="2953"/>
    <cellStyle name="差_2009年一般性转移支付标准工资_奖励补助测算7.23 2" xfId="2954"/>
    <cellStyle name="警告文本 7 2" xfId="2955"/>
    <cellStyle name="差_工程建设管理台帐(7月） 3_2016年6旬月报表(1)" xfId="2956"/>
    <cellStyle name="差_高中教师人数（教育厅1.6日提供） 2 2_2016年6旬月报表(1)" xfId="2957"/>
    <cellStyle name="差_地方配套按人均增幅控制8.30xl 3_2016年旬月报表(1)" xfId="2958"/>
    <cellStyle name="好_奖励补助测算7.25 (version 1) (version 1) 3_2016年6旬月报表(1)" xfId="2959"/>
    <cellStyle name="差_2009年一般性转移支付标准工资_奖励补助测算7.23 3_2016年旬月报表(1)" xfId="2960"/>
    <cellStyle name="差_指标四 3" xfId="2961"/>
    <cellStyle name="后继超链接 2" xfId="2962"/>
    <cellStyle name="检查单元格 6 2" xfId="2963"/>
    <cellStyle name="差_2009年一般性转移支付标准工资_奖励补助测算7.25" xfId="2964"/>
    <cellStyle name="PSSpacer" xfId="2965"/>
    <cellStyle name="差_2009年一般性转移支付标准工资_奖励补助测算7.25 (version 1) (version 1) 2 2_2016年旬月报表(1)" xfId="2966"/>
    <cellStyle name="差_2009年一般性转移支付标准工资_奖励补助测算7.23 3_2016年6旬月报表(1)" xfId="2967"/>
    <cellStyle name="差_2009年一般性转移支付标准工资_奖励补助测算7.25 5_2016年旬月报表(1)" xfId="2968"/>
    <cellStyle name="差_2009年一般性转移支付标准工资_奖励补助测算7.25 (version 1) (version 1) 3" xfId="2969"/>
    <cellStyle name="差_2009年一般性转移支付标准工资_奖励补助测算7.25 2 2_2016年7旬月报表(1)" xfId="2970"/>
    <cellStyle name="差_2009年一般性转移支付标准工资_奖励补助测算7.25 3_2016年旬月报表(1)" xfId="2971"/>
    <cellStyle name="好_530629_2006年县级财政报表附表 2 2_2016年旬月报表(1)" xfId="2972"/>
    <cellStyle name="差_2009年一般性转移支付标准工资_奖励补助测算7.25 4_2016年7旬月报表(1)" xfId="2973"/>
    <cellStyle name="好_00省级(定稿) 3_2016年7旬月报表(1)" xfId="2974"/>
    <cellStyle name="好_2009年一般性转移支付标准工资_奖励补助测算5.24冯铸 3_2016年旬月报表(1)" xfId="2975"/>
    <cellStyle name="差_2008云南省分县市中小学教职工统计表（教育厅提供） 2" xfId="2976"/>
    <cellStyle name="差_2009年一般性转移支付标准工资_奖励补助测算7.25 4_2016年旬月报表(1)" xfId="2977"/>
    <cellStyle name="差_2011.7 2" xfId="2978"/>
    <cellStyle name="好_2009年一般性转移支付标准工资 3" xfId="2979"/>
    <cellStyle name="常规_（融安县2015总预算）附件" xfId="2980"/>
    <cellStyle name="Currency_!!!GO" xfId="2981"/>
    <cellStyle name="好_奖励补助测算7.23 2 2" xfId="2982"/>
    <cellStyle name="差_2011.7 2_2016年7旬月报表(1)" xfId="2983"/>
    <cellStyle name="40% - 强调文字颜色 3 2 2 2" xfId="2984"/>
    <cellStyle name="差_530623_2006年县级财政报表附表 2 2" xfId="2985"/>
    <cellStyle name="强调文字颜色 3 4" xfId="2986"/>
    <cellStyle name="差_530623_2006年县级财政报表附表 3" xfId="2987"/>
    <cellStyle name="差_530629_2006年县级财政报表附表 3_2016年7旬月报表(1)" xfId="2988"/>
    <cellStyle name="差_5334_2006年迪庆县级财政报表附表 3_2016年7旬月报表(1)" xfId="2989"/>
    <cellStyle name="强调文字颜色 2 7" xfId="2990"/>
    <cellStyle name="差_Book1_1_来宾市2011年下半年BT融资建设项目计划表201108081 2 2_2016年旬月报表(1)" xfId="2991"/>
    <cellStyle name="好_2009年一般性转移支付标准工资_奖励补助测算7.25 (version 1) (version 1) 3_2016年6旬月报表(1)" xfId="2992"/>
    <cellStyle name="强调文字颜色 6 2" xfId="2993"/>
    <cellStyle name="好_2006年全省财力计算表（中央、决算） 3_2016年7旬月报表(1)" xfId="2994"/>
    <cellStyle name="差_2006年在职人员情况 3_2016年旬月报表(1)" xfId="2995"/>
    <cellStyle name="好_Book2" xfId="2996"/>
    <cellStyle name="好 6 2" xfId="2997"/>
    <cellStyle name="差_Book1" xfId="2998"/>
    <cellStyle name="差_Book1 2_社会保险基金预算调整表" xfId="2999"/>
    <cellStyle name="好_2007年检察院案件数 2 2_2016年6旬月报表(1)" xfId="3000"/>
    <cellStyle name="Accent4 - 60% 3" xfId="3001"/>
    <cellStyle name="差_Book1_1" xfId="3002"/>
    <cellStyle name="差_奖励补助测算7.25 (version 1) (version 1) 3_2016年6旬月报表(1)" xfId="3003"/>
    <cellStyle name="差_Book1_1_2011.7 3_2016年旬月报表(1)" xfId="3004"/>
    <cellStyle name="计算 2" xfId="3005"/>
    <cellStyle name="差_~5676413 2 2_2016年旬月报表(1)" xfId="3006"/>
    <cellStyle name="好_教师绩效工资测算表（离退休按各地上报数测算）2009年1月1日 2" xfId="3007"/>
    <cellStyle name="PSDate 2" xfId="3008"/>
    <cellStyle name="差_Book1_1_来宾市2011年下半年BT融资建设项目计划表201108081 2" xfId="3009"/>
    <cellStyle name="差_Book1_2 2_2016年6旬月报表(1)" xfId="3010"/>
    <cellStyle name="差_Book1_2 2_2016年7旬月报表(1)" xfId="3011"/>
    <cellStyle name="差_2009年一般性转移支付标准工资_奖励补助测算5.22测试 3" xfId="3012"/>
    <cellStyle name="标题 3 5" xfId="3013"/>
    <cellStyle name="差_Book1_2 2_2016年旬月报表(1)" xfId="3014"/>
    <cellStyle name="Accent2 - 60% 3" xfId="3015"/>
    <cellStyle name="常规 5" xfId="3016"/>
    <cellStyle name="差_奖励补助测算7.25 (version 1) (version 1) 2 2_2016年6旬月报表(1)" xfId="3017"/>
    <cellStyle name="_Book1_4 3" xfId="3018"/>
    <cellStyle name="差_Book1_2011.7 2 2" xfId="3019"/>
    <cellStyle name="Calculation 2" xfId="3020"/>
    <cellStyle name="差_Book1_2011.7 2 2_2016年旬月报表(1)" xfId="3021"/>
    <cellStyle name="好_奖励补助测算7.23 3" xfId="3022"/>
    <cellStyle name="差_2009年一般性转移支付标准工资_地方配套按人均增幅控制8.30一般预算平均增幅、人均可用财力平均增幅两次控制、社会治安系数调整、案件数调整xl" xfId="3023"/>
    <cellStyle name="差_Book1_2011.7 3_2016年6旬月报表(1)" xfId="3024"/>
    <cellStyle name="差_Book1_3" xfId="3025"/>
    <cellStyle name="差_Book1_融资完成情况统计表 2" xfId="3026"/>
    <cellStyle name="差_奖励补助测算7.23 3_2016年7旬月报表(1)" xfId="3027"/>
    <cellStyle name="常规 10_(融安县）2017年政府新增一般债券资金安排使用表" xfId="3028"/>
    <cellStyle name="好_下半年禁吸戒毒经费1000万元 3_2016年旬月报表(1)" xfId="3029"/>
    <cellStyle name="好_M03 2 2_2016年7旬月报表(1)" xfId="3030"/>
    <cellStyle name="好_2009年一般性转移支付标准工资_奖励补助测算5.24冯铸 3_2016年7旬月报表(1)" xfId="3031"/>
    <cellStyle name="差_Book1_3 3" xfId="3032"/>
    <cellStyle name="输出 11" xfId="3033"/>
    <cellStyle name="小数" xfId="3034"/>
    <cellStyle name="差_检验表（调整后）" xfId="3035"/>
    <cellStyle name="汇总 6_社会保险基金预算调整表" xfId="3036"/>
    <cellStyle name="差_Book1_Book1" xfId="3037"/>
    <cellStyle name="好_高中教师人数（教育厅1.6日提供） 3_2016年6旬月报表(1)" xfId="3038"/>
    <cellStyle name="常规 3 10" xfId="3039"/>
    <cellStyle name="差_Book1_Book1 2 2" xfId="3040"/>
    <cellStyle name="计算 6_社会保险基金预算调整表" xfId="3041"/>
    <cellStyle name="差_Book1_Book1 2 2_2016年7旬月报表(1)" xfId="3042"/>
    <cellStyle name="小数 2" xfId="3043"/>
    <cellStyle name="差_检验表（调整后） 2" xfId="3044"/>
    <cellStyle name="好_云南农村义务教育统计表 3_2016年7旬月报表(1)" xfId="3045"/>
    <cellStyle name="好_地方配套按人均增幅控制8.31（调整结案率后）xl 3_2016年旬月报表(1)" xfId="3046"/>
    <cellStyle name="常规 2 11" xfId="3047"/>
    <cellStyle name="好_11大理 2" xfId="3048"/>
    <cellStyle name="差_Book1_Book1 3_2016年7旬月报表(1)" xfId="3049"/>
    <cellStyle name="差_Book1_Book1 3_2016年旬月报表(1)" xfId="3050"/>
    <cellStyle name="40% - 强调文字颜色 6 10" xfId="3051"/>
    <cellStyle name="链接单元格 2 2" xfId="3052"/>
    <cellStyle name="40% - 强调文字颜色 1 3 2 2" xfId="3053"/>
    <cellStyle name="差_卫生部门" xfId="3054"/>
    <cellStyle name="差_2015年财政收支预算1－10表" xfId="3055"/>
    <cellStyle name="差_2009年一般性转移支付标准工资_奖励补助测算7.23 3" xfId="3056"/>
    <cellStyle name="差_第一部分：综合全" xfId="3057"/>
    <cellStyle name="好_来宾市2011年下半年BT融资建设项目计划表201108081 3" xfId="3058"/>
    <cellStyle name="差_教育厅提供义务教育及高中教师人数（2009年1月6日） 2 2" xfId="3059"/>
    <cellStyle name="差_Book1_来宾市2011年下半年BT融资建设项目计划表201108081" xfId="3060"/>
    <cellStyle name="常规 2 4" xfId="3061"/>
    <cellStyle name="好_2009年一般性转移支付标准工资_奖励补助测算7.25 (version 1) (version 1) 2 2_2016年旬月报表(1)" xfId="3062"/>
    <cellStyle name="差_地方配套按人均增幅控制8.30xl 3_2016年7旬月报表(1)" xfId="3063"/>
    <cellStyle name="差_Book1_来宾市2011年下半年BT融资建设项目计划表201108081 2" xfId="3064"/>
    <cellStyle name="差_工程建设管理台帐(7月） 3" xfId="3065"/>
    <cellStyle name="好 2 2" xfId="3066"/>
    <cellStyle name="差_Book1_来宾市2011年下半年BT融资建设项目计划表201108081 2_2016年旬月报表(1)" xfId="3067"/>
    <cellStyle name="汇总 2 2" xfId="3068"/>
    <cellStyle name="常规 4 5 2" xfId="3069"/>
    <cellStyle name="差_Book2 2 2_2016年旬月报表(1)" xfId="3070"/>
    <cellStyle name="差_Book2 3" xfId="3071"/>
    <cellStyle name="差_03昭通" xfId="3072"/>
    <cellStyle name="差_M01-2(州市补助收入) 2" xfId="3073"/>
    <cellStyle name="好_2006年在职人员情况" xfId="3074"/>
    <cellStyle name="差_03昭通 2" xfId="3075"/>
    <cellStyle name="差_M01-2(州市补助收入) 2 2" xfId="3076"/>
    <cellStyle name="好_2006年在职人员情况 2" xfId="3077"/>
    <cellStyle name="20% - 强调文字颜色 2 2" xfId="3078"/>
    <cellStyle name="好_2009年一般性转移支付标准工资_地方配套按人均增幅控制8.30xl 2" xfId="3079"/>
    <cellStyle name="标题 1 4 2" xfId="3080"/>
    <cellStyle name="差_~4190974 2 2_2016年7旬月报表(1)" xfId="3081"/>
    <cellStyle name="好_不用软件计算9.1不考虑经费管理评价xl 2 2_2016年7旬月报表(1)" xfId="3082"/>
    <cellStyle name="差_地方配套按人均增幅控制8.31（调整结案率后）xl 2 2_2016年6旬月报表(1)" xfId="3083"/>
    <cellStyle name="好_Book1_Book1_1" xfId="3084"/>
    <cellStyle name="60% - 强调文字颜色 4 2 2 2" xfId="3085"/>
    <cellStyle name="差_Book1_1_2011.7 2 2_2016年旬月报表(1)" xfId="3086"/>
    <cellStyle name="差_M01-2(州市补助收入) 2 2_2016年旬月报表(1)" xfId="3087"/>
    <cellStyle name="好_0502通海县 3" xfId="3088"/>
    <cellStyle name="好_奖励补助测算7.23 2 2_2016年旬月报表(1)" xfId="3089"/>
    <cellStyle name="差_M01-2(州市补助收入) 3_2016年旬月报表(1)" xfId="3090"/>
    <cellStyle name="好_00省级(打印) 3" xfId="3091"/>
    <cellStyle name="差_M03 2 2_2016年6旬月报表(1)" xfId="3092"/>
    <cellStyle name="警告文本 5" xfId="3093"/>
    <cellStyle name="强调文字颜色 5 2 2 2" xfId="3094"/>
    <cellStyle name="差_M03 3_2016年6旬月报表(1)" xfId="3095"/>
    <cellStyle name="好_汇总 2 2_2016年7旬月报表(1)" xfId="3096"/>
    <cellStyle name="差_M03 3_2016年旬月报表(1)" xfId="3097"/>
    <cellStyle name="差_不用软件计算9.1不考虑经费管理评价xl" xfId="3098"/>
    <cellStyle name="好_第五部分(才淼、饶永宏） 3_2016年6旬月报表(1)" xfId="3099"/>
    <cellStyle name="标题 15" xfId="3100"/>
    <cellStyle name="差_不用软件计算9.1不考虑经费管理评价xl 2 2" xfId="3101"/>
    <cellStyle name="差_不用软件计算9.1不考虑经费管理评价xl 3" xfId="3102"/>
    <cellStyle name="差_不用软件计算9.1不考虑经费管理评价xl 3_2016年7旬月报表(1)" xfId="3103"/>
    <cellStyle name="60% - 强调文字颜色 1 7 2" xfId="3104"/>
    <cellStyle name="输出 4 2" xfId="3105"/>
    <cellStyle name="好_Book1_1_来宾市2011年下半年BT融资建设项目计划表201108081 3_2016年旬月报表(1)" xfId="3106"/>
    <cellStyle name="好_Book1_1_来宾市2011年下半年BT融资建设项目计划表201108081 2 2_2016年6旬月报表(1)" xfId="3107"/>
    <cellStyle name="差_5334_2006年迪庆县级财政报表附表 3_2016年旬月报表(1)" xfId="3108"/>
    <cellStyle name="差_财政供养人员 2" xfId="3109"/>
    <cellStyle name="差_县级公安机关公用经费标准奖励测算方案（定稿） 2 2_2016年旬月报表(1)" xfId="3110"/>
    <cellStyle name="差_财政供养人员 2 2_2016年7旬月报表(1)" xfId="3111"/>
    <cellStyle name="常规_Sheet1" xfId="3112"/>
    <cellStyle name="强调文字颜色 3 5" xfId="3113"/>
    <cellStyle name="好_奖励补助测算7.23 2 2_2016年7旬月报表(1)" xfId="3114"/>
    <cellStyle name="差_Book1_1_2011.7 3_2016年7旬月报表(1)" xfId="3115"/>
    <cellStyle name="差_M01-2(州市补助收入) 3_2016年7旬月报表(1)" xfId="3116"/>
    <cellStyle name="差_财政支出对上级的依赖程度" xfId="3117"/>
    <cellStyle name="差_城建部门" xfId="3118"/>
    <cellStyle name="差_地方配套按人均增幅控制8.30xl 2 2" xfId="3119"/>
    <cellStyle name="好_2009年一般性转移支付标准工资_奖励补助测算5.22测试 2 2_2016年旬月报表(1)" xfId="3120"/>
    <cellStyle name="差_地方配套按人均增幅控制8.30xl 3_2016年6旬月报表(1)" xfId="3121"/>
    <cellStyle name="差_2、土地面积、人口、粮食产量基本情况 3" xfId="3122"/>
    <cellStyle name="差_地方配套按人均增幅控制8.30一般预算平均增幅、人均可用财力平均增幅两次控制、社会治安系数调整、案件数调整xl 3_2016年7旬月报表(1)" xfId="3123"/>
    <cellStyle name="好 8" xfId="3124"/>
    <cellStyle name="差_地方配套按人均增幅控制8.31（调整结案率后）xl" xfId="3125"/>
    <cellStyle name="注释 4 2" xfId="3126"/>
    <cellStyle name="差_地方配套按人均增幅控制8.31（调整结案率后）xl 3" xfId="3127"/>
    <cellStyle name="差_0605石屏县 2 2_2016年6旬月报表(1)" xfId="3128"/>
    <cellStyle name="差_地方配套按人均增幅控制8.31（调整结案率后）xl 3_2016年6旬月报表(1)" xfId="3129"/>
    <cellStyle name="好_三季度－表二 2 2_2016年7旬月报表(1)" xfId="3130"/>
    <cellStyle name="差_0605石屏县 2 2_2016年旬月报表(1)" xfId="3131"/>
    <cellStyle name="差_地方配套按人均增幅控制8.31（调整结案率后）xl 3_2016年旬月报表(1)" xfId="3132"/>
    <cellStyle name="好_云南农村义务教育统计表 2 2" xfId="3133"/>
    <cellStyle name="强调文字颜色 1 8" xfId="3134"/>
    <cellStyle name="20% - 强调文字颜色 1 2_(融安县）2017年政府新增一般债券资金安排使用表" xfId="3135"/>
    <cellStyle name="适中 6" xfId="3136"/>
    <cellStyle name="差_第五部分(才淼、饶永宏） 2 2" xfId="3137"/>
    <cellStyle name="差_卫生部门 3" xfId="3138"/>
    <cellStyle name="常规 4 5" xfId="3139"/>
    <cellStyle name="好_桂投9月报统计局 2 2_2016年6旬月报表(1)" xfId="3140"/>
    <cellStyle name="强调文字颜色 6 6" xfId="3141"/>
    <cellStyle name="差_指标四 2 2_2016年旬月报表(1)" xfId="3142"/>
    <cellStyle name="差_第五部分(才淼、饶永宏） 3_2016年旬月报表(1)" xfId="3143"/>
    <cellStyle name="好 9 2" xfId="3144"/>
    <cellStyle name="好_2009年一般性转移支付标准工资" xfId="3145"/>
    <cellStyle name="差_工程建设管理台帐(7月） 3_2016年旬月报表(1)" xfId="3146"/>
    <cellStyle name="差_桂投9月报统计局" xfId="3147"/>
    <cellStyle name="差_桂投9月报统计局 2 2_2016年6旬月报表(1)" xfId="3148"/>
    <cellStyle name="差_桂投9月报统计局 2 2_2016年旬月报表(1)" xfId="3149"/>
    <cellStyle name="差_汇总 2" xfId="3150"/>
    <cellStyle name="差_汇总 3" xfId="3151"/>
    <cellStyle name="差 6 2" xfId="3152"/>
    <cellStyle name="差_云南省2008年转移支付测算——州市本级考核部分及政策性测算 2 2" xfId="3153"/>
    <cellStyle name="好_0605石屏县 2 2_2016年7旬月报表(1)" xfId="3154"/>
    <cellStyle name="分级显示行_1_13区汇总" xfId="3155"/>
    <cellStyle name="差_地方配套按人均增幅控制8.31（调整结案率后）xl 2 2" xfId="3156"/>
    <cellStyle name="差_汇总-县级财政报表附表 2" xfId="3157"/>
    <cellStyle name="常规 4 2 2" xfId="3158"/>
    <cellStyle name="Good" xfId="3159"/>
    <cellStyle name="差 2 2 2 2" xfId="3160"/>
    <cellStyle name="好_Book1_Book1 3_2016年7旬月报表(1)" xfId="3161"/>
    <cellStyle name="差_汇总-县级财政报表附表 2 2_2016年7旬月报表(1)" xfId="3162"/>
    <cellStyle name="常规 3 5" xfId="3163"/>
    <cellStyle name="差_汇总-县级财政报表附表 3_2016年7旬月报表(1)" xfId="3164"/>
    <cellStyle name="差_基础数据分析 2" xfId="3165"/>
    <cellStyle name="好_2009年一般性转移支付标准工资 3_2016年7旬月报表(1)" xfId="3166"/>
    <cellStyle name="检查单元格 3 2_社会保险基金预算调整表" xfId="3167"/>
    <cellStyle name="差_三季度－表二 3_2016年7旬月报表(1)" xfId="3168"/>
    <cellStyle name="差_基础数据分析 2 2" xfId="3169"/>
    <cellStyle name="强调文字颜色 6 9" xfId="3170"/>
    <cellStyle name="差_基础数据分析 2 2_2016年旬月报表(1)" xfId="3171"/>
    <cellStyle name="差_基础数据分析 3" xfId="3172"/>
    <cellStyle name="好_2006年水利统计指标统计表 2 2" xfId="3173"/>
    <cellStyle name="汇总 3 2" xfId="3174"/>
    <cellStyle name="差_M03" xfId="3175"/>
    <cellStyle name="差_基础数据分析 3_2016年6旬月报表(1)" xfId="3176"/>
    <cellStyle name="差_00省级(打印) 2 2_2016年7旬月报表(1)" xfId="3177"/>
    <cellStyle name="好_指标四 2 2" xfId="3178"/>
    <cellStyle name="输入 9" xfId="3179"/>
    <cellStyle name="60% - 强调文字颜色 3 2" xfId="3180"/>
    <cellStyle name="差_奖励补助测算5.22测试 3_2016年旬月报表(1)" xfId="3181"/>
    <cellStyle name="好_M01-2(州市补助收入) 3_2016年旬月报表(1)" xfId="3182"/>
    <cellStyle name="检查单元格 3" xfId="3183"/>
    <cellStyle name="好_2006年在职人员情况 2 2" xfId="3184"/>
    <cellStyle name="好_2009年一般性转移支付标准工资_奖励补助测算7.23" xfId="3185"/>
    <cellStyle name="差_卫生部门 3_2016年7旬月报表(1)" xfId="3186"/>
    <cellStyle name="标题 2 6_社会保险基金预算调整表" xfId="3187"/>
    <cellStyle name="差_奖励补助测算5.24冯铸 2 2" xfId="3188"/>
    <cellStyle name="差_奖励补助测算5.24冯铸 2 2_2016年6旬月报表(1)" xfId="3189"/>
    <cellStyle name="差_奖励补助测算5.24冯铸 2 2_2016年旬月报表(1)" xfId="3190"/>
    <cellStyle name="好_云南省2008年转移支付测算——州市本级考核部分及政策性测算 2 2_2016年6旬月报表(1)" xfId="3191"/>
    <cellStyle name="差_融资完成情况统计表 3_2016年旬月报表(1)" xfId="3192"/>
    <cellStyle name="标题 3 7_社会保险基金预算调整表" xfId="3193"/>
    <cellStyle name="差_奖励补助测算5.24冯铸 3_2016年7旬月报表(1)" xfId="3194"/>
    <cellStyle name="差_奖励补助测算7.23 2" xfId="3195"/>
    <cellStyle name="差_奖励补助测算7.23 3_2016年6旬月报表(1)" xfId="3196"/>
    <cellStyle name="差_奖励补助测算7.25" xfId="3197"/>
    <cellStyle name="差_奖励补助测算7.25 (version 1) (version 1) 3_2016年旬月报表(1)" xfId="3198"/>
    <cellStyle name="差_奖励补助测算7.25 3" xfId="3199"/>
    <cellStyle name="差_云南省2008年转移支付测算——州市本级考核部分及政策性测算 2" xfId="3200"/>
    <cellStyle name="差_奖励补助测算7.25 5" xfId="3201"/>
    <cellStyle name="好_Book2 2 2" xfId="3202"/>
    <cellStyle name="差_指标四 2 2_2016年6旬月报表(1)" xfId="3203"/>
    <cellStyle name="差_教育厅提供义务教育及高中教师人数（2009年1月6日） 2" xfId="3204"/>
    <cellStyle name="好 7 2" xfId="3205"/>
    <cellStyle name="好_地方配套按人均增幅控制8.30一般预算平均增幅、人均可用财力平均增幅两次控制、社会治安系数调整、案件数调整xl 2 2_2016年6旬月报表(1)" xfId="3206"/>
    <cellStyle name="好_来宾市2011年下半年BT融资建设项目计划表201108081 3_2016年旬月报表(1)" xfId="3207"/>
    <cellStyle name="强调文字颜色 5 5" xfId="3208"/>
    <cellStyle name="差_来宾市2011年下半年BT融资建设项目计划表201108081 2 2_2016年7旬月报表(1)" xfId="3209"/>
    <cellStyle name="好_2007年人员分部门统计表 2 2" xfId="3210"/>
    <cellStyle name="汇总 4 2" xfId="3211"/>
    <cellStyle name="差_来宾市2011年下半年BT融资建设项目计划表201108081 3" xfId="3212"/>
    <cellStyle name="60% - Accent5 2 2" xfId="3213"/>
    <cellStyle name="差_来宾市2011年下半年BT融资建设项目计划表201108081 3_2016年7旬月报表(1)" xfId="3214"/>
    <cellStyle name="差_历年教师人数" xfId="3215"/>
    <cellStyle name="差_历年教师人数 2" xfId="3216"/>
    <cellStyle name="Accent5 - 60% 3" xfId="3217"/>
    <cellStyle name="好_云南农村义务教育统计表 3_2016年6旬月报表(1)" xfId="3218"/>
    <cellStyle name="差_丽江汇总 2" xfId="3219"/>
    <cellStyle name="好_2007年检察院案件数 3" xfId="3220"/>
    <cellStyle name="差_收支表 2015年社会保险基金决算_融安县财政局 农保" xfId="3221"/>
    <cellStyle name="好_1110洱源县 2 2" xfId="3222"/>
    <cellStyle name="差_卫生部门 2" xfId="3223"/>
    <cellStyle name="常规 4 4" xfId="3224"/>
    <cellStyle name="Accent6 - 20% 2" xfId="3225"/>
    <cellStyle name="差_Book1_1_来宾市2011年下半年BT融资建设项目计划表201108081 2 2_2016年7旬月报表(1)" xfId="3226"/>
    <cellStyle name="差_文体广播部门" xfId="3227"/>
    <cellStyle name="Accent6 - 20% 2 2" xfId="3228"/>
    <cellStyle name="差_文体广播部门 2" xfId="3229"/>
    <cellStyle name="好_Book1_1_2011.7 3_2016年旬月报表(1)" xfId="3230"/>
    <cellStyle name="40% - 强调文字颜色 1 9 2" xfId="3231"/>
    <cellStyle name="差_县级公安机关公用经费标准奖励测算方案（定稿） 3_2016年旬月报表(1)" xfId="3232"/>
    <cellStyle name="好 2" xfId="3233"/>
    <cellStyle name="好_云南省2008年中小学教师人数统计表 2" xfId="3234"/>
    <cellStyle name="差_业务工作量指标 2 2_2016年7旬月报表(1)" xfId="3235"/>
    <cellStyle name="标题 1 4_社会保险基金预算调整表" xfId="3236"/>
    <cellStyle name="好 3 2" xfId="3237"/>
    <cellStyle name="差_2009年一般性转移支付标准工资_奖励补助测算7.23 2 2_2016年7旬月报表(1)" xfId="3238"/>
    <cellStyle name="差_义务教育阶段教职工人数（教育厅提供最终） 2 2_2016年6旬月报表(1)" xfId="3239"/>
    <cellStyle name="好_2006年水利统计指标统计表 3_2016年7旬月报表(1)" xfId="3240"/>
    <cellStyle name="差_义务教育阶段教职工人数（教育厅提供最终） 2 2_2016年旬月报表(1)" xfId="3241"/>
    <cellStyle name="好_奖励补助测算7.25 4_2016年旬月报表(1)" xfId="3242"/>
    <cellStyle name="差_义务教育阶段教职工人数（教育厅提供最终） 3_2016年旬月报表(1)" xfId="3243"/>
    <cellStyle name="好 8 2" xfId="3244"/>
    <cellStyle name="常规 3 3" xfId="3245"/>
    <cellStyle name="好_2009年一般性转移支付标准工资_地方配套按人均增幅控制8.30一般预算平均增幅、人均可用财力平均增幅两次控制、社会治安系数调整、案件数调整xl 2 2_2016年7旬月报表(1)" xfId="3246"/>
    <cellStyle name="好_11大理 2 2" xfId="3247"/>
    <cellStyle name="Bad 2 2" xfId="3248"/>
    <cellStyle name="好_05玉溪 2" xfId="3249"/>
    <cellStyle name="好_Book1_1_来宾市2011年下半年BT融资建设项目计划表201108081" xfId="3250"/>
    <cellStyle name="差_2009年一般性转移支付标准工资_~5676413 2 2_2016年旬月报表(1)" xfId="3251"/>
    <cellStyle name="差_奖励补助测算5.23新 3_2016年7旬月报表(1)" xfId="3252"/>
    <cellStyle name="好_2009年一般性转移支付标准工资_地方配套按人均增幅控制8.30一般预算平均增幅、人均可用财力平均增幅两次控制、社会治安系数调整、案件数调整xl 3" xfId="3253"/>
    <cellStyle name="40% - 强调文字颜色 4 10 2" xfId="3254"/>
    <cellStyle name="标题 1 3" xfId="3255"/>
    <cellStyle name="注释 6" xfId="3256"/>
    <cellStyle name="好_来宾市2011年下半年BT融资建设项目计划表201108081" xfId="3257"/>
    <cellStyle name="好_三季度－表二 3_2016年6旬月报表(1)" xfId="3258"/>
    <cellStyle name="好_05玉溪 2 2" xfId="3259"/>
    <cellStyle name="差_云南省2008年中小学教职工情况（教育厅提供20090101加工整理） 2" xfId="3260"/>
    <cellStyle name="差_云南省2008年转移支付测算——州市本级考核部分及政策性测算 3_2016年旬月报表(1)" xfId="3261"/>
    <cellStyle name="差_指标四" xfId="3262"/>
    <cellStyle name="差_指标四 3_2016年6旬月报表(1)" xfId="3263"/>
    <cellStyle name="好_地方配套按人均增幅控制8.30一般预算平均增幅、人均可用财力平均增幅两次控制、社会治安系数调整、案件数调整xl 2 2_2016年旬月报表(1)" xfId="3264"/>
    <cellStyle name="差_云南省2008年中小学教职工情况（教育厅提供20090101加工整理）" xfId="3265"/>
    <cellStyle name="差_Book1_融资完成情况统计表 2_2016年旬月报表(1)" xfId="3266"/>
    <cellStyle name="常规 2 2" xfId="3267"/>
    <cellStyle name="好_2009年一般性转移支付标准工资_~5676413 3_2016年旬月报表(1)" xfId="3268"/>
    <cellStyle name="强调文字颜色 2 3 2 2" xfId="3269"/>
    <cellStyle name="常规 2 9" xfId="3270"/>
    <cellStyle name="常规 2_(融安县）2017年政府新增一般债券资金安排使用表" xfId="3271"/>
    <cellStyle name="好_11大理 2 2_2016年旬月报表(1)" xfId="3272"/>
    <cellStyle name="常规 3" xfId="3273"/>
    <cellStyle name="差_05玉溪 2 2" xfId="3274"/>
    <cellStyle name="好_卫生部门 2" xfId="3275"/>
    <cellStyle name="常规 3 2 2" xfId="3276"/>
    <cellStyle name="常规 3 2 2 2" xfId="3277"/>
    <cellStyle name="常规 3 4" xfId="3278"/>
    <cellStyle name="常规 3 9" xfId="3279"/>
    <cellStyle name="常规 4 10" xfId="3280"/>
    <cellStyle name="好_M03 3_2016年7旬月报表(1)" xfId="3281"/>
    <cellStyle name="常规 4 3" xfId="3282"/>
    <cellStyle name="常规 4_17一批总表1" xfId="3283"/>
    <cellStyle name="差_教育厅提供义务教育及高中教师人数（2009年1月6日） 2 2_2016年7旬月报表(1)" xfId="3284"/>
    <cellStyle name="好_第五部分(才淼、饶永宏） 2" xfId="3285"/>
    <cellStyle name="好_Book1_1_2011.7 3" xfId="3286"/>
    <cellStyle name="常规 8" xfId="3287"/>
    <cellStyle name="好_530629_2006年县级财政报表附表 3_2016年旬月报表(1)" xfId="3288"/>
    <cellStyle name="链接单元格 7" xfId="3289"/>
    <cellStyle name="好_第五部分(才淼、饶永宏） 2 2" xfId="3290"/>
    <cellStyle name="常规_2000年月报上报格式" xfId="3291"/>
    <cellStyle name="好_~5676413 3_2016年6旬月报表(1)" xfId="3292"/>
    <cellStyle name="20% - 强调文字颜色 2 3" xfId="3293"/>
    <cellStyle name="好_2009年一般性转移支付标准工资_地方配套按人均增幅控制8.30xl 3" xfId="3294"/>
    <cellStyle name="好_2006年在职人员情况 3" xfId="3295"/>
    <cellStyle name="解释性文本 7 2" xfId="3296"/>
    <cellStyle name="好_2009年一般性转移支付标准工资_奖励补助测算7.25 (version 1) (version 1) 2 2_2016年7旬月报表(1)" xfId="3297"/>
    <cellStyle name="常规_2017年地方财政预算表（国有资本经营部分）融安县" xfId="3298"/>
    <cellStyle name="好 7" xfId="3299"/>
    <cellStyle name="计算 4" xfId="3300"/>
    <cellStyle name="好_00省级(定稿) 2 2_2016年7旬月报表(1)" xfId="3301"/>
    <cellStyle name="好_1110洱源县 3" xfId="3302"/>
    <cellStyle name="输出 3_社会保险基金预算调整表" xfId="3303"/>
    <cellStyle name="Accent3 - 20%" xfId="3304"/>
    <cellStyle name="差_1110洱源县 2 2_2016年旬月报表(1)" xfId="3305"/>
    <cellStyle name="好_~4190974 2 2_2016年7旬月报表(1)" xfId="3306"/>
    <cellStyle name="好_2016年融安县债务限额和余额情况表" xfId="3307"/>
    <cellStyle name="强调文字颜色 5 6 2" xfId="3308"/>
    <cellStyle name="好_2009年一般性转移支付标准工资_~5676413 2 2_2016年6旬月报表(1)" xfId="3309"/>
    <cellStyle name="好_00省级(打印) 2 2" xfId="3310"/>
    <cellStyle name="好_县级公安机关公用经费标准奖励测算方案（定稿） 2 2" xfId="3311"/>
    <cellStyle name="差_Book2 2 2_2016年7旬月报表(1)" xfId="3312"/>
    <cellStyle name="好_2015年财政收支预算1－10表" xfId="3313"/>
    <cellStyle name="好_2009年一般性转移支付标准工资_奖励补助测算7.25 5" xfId="3314"/>
    <cellStyle name="好_基础数据分析 2 2_2016年6旬月报表(1)" xfId="3315"/>
    <cellStyle name="计算 10 2" xfId="3316"/>
    <cellStyle name="差_卫生部门 3_2016年旬月报表(1)" xfId="3317"/>
    <cellStyle name="好_00省级(打印) 3_2016年旬月报表(1)" xfId="3318"/>
    <cellStyle name="好_地方配套按人均增幅控制8.30一般预算平均增幅、人均可用财力平均增幅两次控制、社会治安系数调整、案件数调整xl 3_2016年6旬月报表(1)" xfId="3319"/>
    <cellStyle name="好_00省级(定稿)" xfId="3320"/>
    <cellStyle name="好_00省级(定稿) 2 2_2016年6旬月报表(1)" xfId="3321"/>
    <cellStyle name="20% - 强调文字颜色 4 6 2" xfId="3322"/>
    <cellStyle name="好_00省级(定稿) 3" xfId="3323"/>
    <cellStyle name="60% - 强调文字颜色 1 6 2" xfId="3324"/>
    <cellStyle name="输出 3 2" xfId="3325"/>
    <cellStyle name="差_工程建设管理台帐(7月） 3_2016年7旬月报表(1)" xfId="3326"/>
    <cellStyle name="解释性文本 5 2" xfId="3327"/>
    <cellStyle name="好_Book1_Book1 3" xfId="3328"/>
    <cellStyle name="差_高中教师人数（教育厅1.6日提供） 2 2_2016年7旬月报表(1)" xfId="3329"/>
    <cellStyle name="好_03昭通" xfId="3330"/>
    <cellStyle name="检查单元格 7" xfId="3331"/>
    <cellStyle name="Percent_!!!GO" xfId="3332"/>
    <cellStyle name="检查单元格 7 2" xfId="3333"/>
    <cellStyle name="好_乡镇预算" xfId="3334"/>
    <cellStyle name="好_奖励补助测算7.23 3_2016年7旬月报表(1)" xfId="3335"/>
    <cellStyle name="好_03昭通 2 2_2016年7旬月报表(1)" xfId="3336"/>
    <cellStyle name="好_云南省2008年中小学教职工情况（教育厅提供20090101加工整理） 2 2_2016年7旬月报表(1)" xfId="3337"/>
    <cellStyle name="差_Book1_1 2" xfId="3338"/>
    <cellStyle name="好_0502通海县 2 2_2016年旬月报表(1)" xfId="3339"/>
    <cellStyle name="好_地方配套按人均增幅控制8.31（调整结案率后）xl 2 2_2016年旬月报表(1)" xfId="3340"/>
    <cellStyle name="好_0502通海县 3_2016年6旬月报表(1)" xfId="3341"/>
    <cellStyle name="好_05玉溪 2 2_2016年旬月报表(1)" xfId="3342"/>
    <cellStyle name="好_05玉溪 3_2016年6旬月报表(1)" xfId="3343"/>
    <cellStyle name="强调文字颜色 3 3" xfId="3344"/>
    <cellStyle name="好_0605石屏县" xfId="3345"/>
    <cellStyle name="强调文字颜色 3 3 2" xfId="3346"/>
    <cellStyle name="好_0605石屏县 2" xfId="3347"/>
    <cellStyle name="好_0605石屏县 2 2_2016年6旬月报表(1)" xfId="3348"/>
    <cellStyle name="好_不用软件计算9.1不考虑经费管理评价xl 3_2016年旬月报表(1)" xfId="3349"/>
    <cellStyle name="差_奖励补助测算5.22测试 2 2" xfId="3350"/>
    <cellStyle name="强调文字颜色 3 3 3" xfId="3351"/>
    <cellStyle name="好_0605石屏县 3" xfId="3352"/>
    <cellStyle name="好_奖励补助测算5.22测试 2 2_2016年旬月报表(1)" xfId="3353"/>
    <cellStyle name="好_0605石屏县 3_2016年6旬月报表(1)" xfId="3354"/>
    <cellStyle name="检查单元格 3 2 2" xfId="3355"/>
    <cellStyle name="好_1003牟定县 2_2016年6旬月报表(1)" xfId="3356"/>
    <cellStyle name="好_1110洱源县" xfId="3357"/>
    <cellStyle name="好_1110洱源县 2" xfId="3358"/>
    <cellStyle name="好_03昭通 2 2_2016年旬月报表(1)" xfId="3359"/>
    <cellStyle name="好_奖励补助测算7.23 3_2016年旬月报表(1)" xfId="3360"/>
    <cellStyle name="常规 2 5 2" xfId="3361"/>
    <cellStyle name="好_1110洱源县 3_2016年7旬月报表(1)" xfId="3362"/>
    <cellStyle name="差_地方配套按人均增幅控制8.30一般预算平均增幅、人均可用财力平均增幅两次控制、社会治安系数调整、案件数调整xl" xfId="3363"/>
    <cellStyle name="好_11大理 2 2_2016年7旬月报表(1)" xfId="3364"/>
    <cellStyle name="好_11大理 3_2016年旬月报表(1)" xfId="3365"/>
    <cellStyle name="好_教师绩效工资测算表（离退休按各地上报数测算）2009年1月1日" xfId="3366"/>
    <cellStyle name="好_县级基础数据" xfId="3367"/>
    <cellStyle name="好_2006年全省财力计算表（中央、决算）" xfId="3368"/>
    <cellStyle name="好_Book1_1 2_2016年旬月报表(1)" xfId="3369"/>
    <cellStyle name="好_2006年全省财力计算表（中央、决算） 2 2_2016年7旬月报表(1)" xfId="3370"/>
    <cellStyle name="好_2006年全省财力计算表（中央、决算） 3" xfId="3371"/>
    <cellStyle name="好_文体广播部门" xfId="3372"/>
    <cellStyle name="好_2006年水利统计指标统计表 3_2016年6旬月报表(1)" xfId="3373"/>
    <cellStyle name="好_2006年水利统计指标统计表 3_2016年旬月报表(1)" xfId="3374"/>
    <cellStyle name="好_2006年在职人员情况 2 2_2016年6旬月报表(1)" xfId="3375"/>
    <cellStyle name="好_2006年在职人员情况 2 2_2016年7旬月报表(1)" xfId="3376"/>
  </cellStyles>
  <tableStyles count="0" defaultTableStyle="TableStyleMedium9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O11" sqref="O11"/>
    </sheetView>
  </sheetViews>
  <sheetFormatPr defaultColWidth="7.16666666666667" defaultRowHeight="20.1" customHeight="1"/>
  <cols>
    <col min="1" max="1" width="34.8333333333333" style="475" customWidth="1"/>
    <col min="2" max="2" width="22.6666666666667" style="476" customWidth="1"/>
    <col min="3" max="3" width="16.5" style="476" customWidth="1"/>
    <col min="4" max="4" width="20.6666666666667" style="477" customWidth="1"/>
    <col min="5" max="5" width="17" style="476" customWidth="1"/>
    <col min="6" max="6" width="15" style="477" customWidth="1"/>
    <col min="7" max="7" width="17" style="478" customWidth="1"/>
    <col min="8" max="8" width="16" style="476" customWidth="1"/>
    <col min="9" max="9" width="17.3333333333333" style="477" customWidth="1"/>
    <col min="10" max="10" width="17.5" style="477" customWidth="1"/>
    <col min="11" max="16384" width="7.16666666666667" style="48"/>
  </cols>
  <sheetData>
    <row r="1" ht="30" customHeight="1" spans="1:10">
      <c r="A1" s="479" t="s">
        <v>0</v>
      </c>
      <c r="B1" s="480"/>
      <c r="C1" s="480"/>
      <c r="D1" s="481"/>
      <c r="E1" s="480"/>
      <c r="F1" s="481"/>
      <c r="G1" s="482"/>
      <c r="H1" s="480"/>
      <c r="I1" s="481"/>
      <c r="J1" s="481"/>
    </row>
    <row r="2" ht="25" customHeight="1" spans="1:10">
      <c r="A2" s="483" t="s">
        <v>1</v>
      </c>
      <c r="B2" s="483"/>
      <c r="C2" s="483"/>
      <c r="D2" s="484"/>
      <c r="E2" s="483"/>
      <c r="F2" s="484"/>
      <c r="G2" s="485"/>
      <c r="H2" s="486"/>
      <c r="I2" s="483"/>
      <c r="J2" s="520"/>
    </row>
    <row r="3" ht="15.75" spans="1:10">
      <c r="A3" s="487" t="s">
        <v>2</v>
      </c>
      <c r="B3" s="488"/>
      <c r="C3" s="488"/>
      <c r="D3" s="244"/>
      <c r="E3" s="489"/>
      <c r="F3" s="244"/>
      <c r="G3" s="490"/>
      <c r="H3" s="491" t="s">
        <v>3</v>
      </c>
      <c r="I3" s="521"/>
      <c r="J3" s="521"/>
    </row>
    <row r="4" s="45" customFormat="1" ht="30" customHeight="1" spans="1:10">
      <c r="A4" s="492" t="s">
        <v>4</v>
      </c>
      <c r="B4" s="493" t="s">
        <v>5</v>
      </c>
      <c r="C4" s="395" t="s">
        <v>6</v>
      </c>
      <c r="D4" s="397"/>
      <c r="E4" s="395" t="s">
        <v>7</v>
      </c>
      <c r="F4" s="396"/>
      <c r="G4" s="494"/>
      <c r="H4" s="176" t="s">
        <v>8</v>
      </c>
      <c r="I4" s="177"/>
      <c r="J4" s="498" t="s">
        <v>9</v>
      </c>
    </row>
    <row r="5" s="45" customFormat="1" ht="31.5" customHeight="1" spans="1:10">
      <c r="A5" s="495"/>
      <c r="B5" s="496"/>
      <c r="C5" s="497" t="s">
        <v>10</v>
      </c>
      <c r="D5" s="498" t="s">
        <v>11</v>
      </c>
      <c r="E5" s="497" t="s">
        <v>10</v>
      </c>
      <c r="F5" s="498" t="s">
        <v>12</v>
      </c>
      <c r="G5" s="499" t="s">
        <v>13</v>
      </c>
      <c r="H5" s="497" t="s">
        <v>10</v>
      </c>
      <c r="I5" s="498" t="s">
        <v>11</v>
      </c>
      <c r="J5" s="498"/>
    </row>
    <row r="6" ht="24" customHeight="1" spans="1:10">
      <c r="A6" s="500" t="s">
        <v>14</v>
      </c>
      <c r="B6" s="374">
        <f>SUM(B7:B8)</f>
        <v>72212</v>
      </c>
      <c r="C6" s="374">
        <f>SUM(C7:C8)</f>
        <v>101738</v>
      </c>
      <c r="D6" s="501">
        <f t="shared" ref="D6:D13" si="0">(C6-B6)/B6*100</f>
        <v>40.8879410624273</v>
      </c>
      <c r="E6" s="374">
        <f>SUM(E7:E8)</f>
        <v>50401</v>
      </c>
      <c r="F6" s="377">
        <v>-13.4286057816177</v>
      </c>
      <c r="G6" s="502">
        <f t="shared" ref="G6:G13" si="1">E6/C6*100</f>
        <v>49.5399948888321</v>
      </c>
      <c r="H6" s="374">
        <f>SUM(H7:H8)</f>
        <v>57425.2</v>
      </c>
      <c r="I6" s="522">
        <f t="shared" ref="I6:I16" si="2">(H6-B6)/B6*100</f>
        <v>-20.4769290422644</v>
      </c>
      <c r="J6" s="522">
        <f t="shared" ref="J6:J13" si="3">H6/C6*100</f>
        <v>56.4441998073483</v>
      </c>
    </row>
    <row r="7" s="46" customFormat="1" ht="30" customHeight="1" spans="1:10">
      <c r="A7" s="500" t="s">
        <v>15</v>
      </c>
      <c r="B7" s="374">
        <f>B10+B48+B54+B30</f>
        <v>37337</v>
      </c>
      <c r="C7" s="374">
        <f t="shared" ref="C7:H7" si="4">C10+C48+C54+C30</f>
        <v>37060</v>
      </c>
      <c r="D7" s="501">
        <f t="shared" si="0"/>
        <v>-0.741891421378257</v>
      </c>
      <c r="E7" s="374">
        <f t="shared" si="4"/>
        <v>31271</v>
      </c>
      <c r="F7" s="377">
        <v>-0.868600412109685</v>
      </c>
      <c r="G7" s="502">
        <f t="shared" si="1"/>
        <v>84.3793847814355</v>
      </c>
      <c r="H7" s="374">
        <f t="shared" si="4"/>
        <v>37352.2</v>
      </c>
      <c r="I7" s="522">
        <f t="shared" si="2"/>
        <v>0.0407102873824814</v>
      </c>
      <c r="J7" s="522">
        <f t="shared" si="3"/>
        <v>100.788451160281</v>
      </c>
    </row>
    <row r="8" s="46" customFormat="1" ht="23" customHeight="1" spans="1:10">
      <c r="A8" s="500" t="s">
        <v>16</v>
      </c>
      <c r="B8" s="374">
        <f>B26-B30</f>
        <v>34875</v>
      </c>
      <c r="C8" s="374">
        <f t="shared" ref="C8:H8" si="5">C26-C30</f>
        <v>64678</v>
      </c>
      <c r="D8" s="501">
        <f t="shared" si="0"/>
        <v>85.4566308243728</v>
      </c>
      <c r="E8" s="374">
        <f t="shared" si="5"/>
        <v>19130</v>
      </c>
      <c r="F8" s="377">
        <v>-28.2822223888431</v>
      </c>
      <c r="G8" s="502">
        <f t="shared" si="1"/>
        <v>29.5772905779399</v>
      </c>
      <c r="H8" s="374">
        <f t="shared" si="5"/>
        <v>20073</v>
      </c>
      <c r="I8" s="522">
        <f t="shared" si="2"/>
        <v>-42.4430107526882</v>
      </c>
      <c r="J8" s="522">
        <f t="shared" si="3"/>
        <v>31.035282476267</v>
      </c>
    </row>
    <row r="9" s="46" customFormat="1" ht="29" customHeight="1" spans="1:10">
      <c r="A9" s="500" t="s">
        <v>17</v>
      </c>
      <c r="B9" s="374">
        <f>B10+B26</f>
        <v>50990</v>
      </c>
      <c r="C9" s="374">
        <f>C10+C26</f>
        <v>81308</v>
      </c>
      <c r="D9" s="501">
        <f t="shared" si="0"/>
        <v>59.4587173955678</v>
      </c>
      <c r="E9" s="374">
        <f>E10+E26</f>
        <v>32810</v>
      </c>
      <c r="F9" s="377">
        <v>-18.1468915277916</v>
      </c>
      <c r="G9" s="502">
        <f t="shared" si="1"/>
        <v>40.3527328184189</v>
      </c>
      <c r="H9" s="374">
        <f>H10+H26</f>
        <v>36799</v>
      </c>
      <c r="I9" s="522">
        <f t="shared" si="2"/>
        <v>-27.8309472445578</v>
      </c>
      <c r="J9" s="522">
        <f t="shared" si="3"/>
        <v>45.2587691248094</v>
      </c>
    </row>
    <row r="10" s="46" customFormat="1" ht="18" customHeight="1" spans="1:10">
      <c r="A10" s="503" t="s">
        <v>18</v>
      </c>
      <c r="B10" s="374">
        <f>SUM(B11:B25)</f>
        <v>15570</v>
      </c>
      <c r="C10" s="374">
        <f>SUM(C11:C25)</f>
        <v>16000</v>
      </c>
      <c r="D10" s="501">
        <f t="shared" si="0"/>
        <v>2.76172125883109</v>
      </c>
      <c r="E10" s="374">
        <f>SUM(E11:E25)</f>
        <v>13210</v>
      </c>
      <c r="F10" s="377">
        <v>1.96835198764956</v>
      </c>
      <c r="G10" s="502">
        <f t="shared" si="1"/>
        <v>82.5625</v>
      </c>
      <c r="H10" s="374">
        <f>SUM(H11:H25)</f>
        <v>16063</v>
      </c>
      <c r="I10" s="376">
        <f t="shared" si="2"/>
        <v>3.16634553628773</v>
      </c>
      <c r="J10" s="522">
        <f t="shared" si="3"/>
        <v>100.39375</v>
      </c>
    </row>
    <row r="11" s="47" customFormat="1" ht="24.95" customHeight="1" spans="1:10">
      <c r="A11" s="341" t="s">
        <v>19</v>
      </c>
      <c r="B11" s="342">
        <v>7229</v>
      </c>
      <c r="C11" s="343">
        <v>6176</v>
      </c>
      <c r="D11" s="346">
        <f t="shared" si="0"/>
        <v>-14.5663300594826</v>
      </c>
      <c r="E11" s="344">
        <v>5697</v>
      </c>
      <c r="F11" s="346">
        <v>-5.81914366010911</v>
      </c>
      <c r="G11" s="346">
        <f t="shared" si="1"/>
        <v>92.2441709844559</v>
      </c>
      <c r="H11" s="343">
        <v>7075</v>
      </c>
      <c r="I11" s="346">
        <f t="shared" si="2"/>
        <v>-2.1303084797344</v>
      </c>
      <c r="J11" s="346">
        <f t="shared" si="3"/>
        <v>114.556347150259</v>
      </c>
    </row>
    <row r="12" s="47" customFormat="1" ht="18" customHeight="1" spans="1:10">
      <c r="A12" s="341" t="s">
        <v>20</v>
      </c>
      <c r="B12" s="343">
        <v>1153</v>
      </c>
      <c r="C12" s="343">
        <v>1710</v>
      </c>
      <c r="D12" s="346">
        <f t="shared" si="0"/>
        <v>48.3087597571552</v>
      </c>
      <c r="E12" s="344">
        <v>1778</v>
      </c>
      <c r="F12" s="346">
        <v>62.5228519195612</v>
      </c>
      <c r="G12" s="346">
        <f t="shared" si="1"/>
        <v>103.976608187135</v>
      </c>
      <c r="H12" s="348">
        <v>1809</v>
      </c>
      <c r="I12" s="346">
        <f t="shared" si="2"/>
        <v>56.8950563746748</v>
      </c>
      <c r="J12" s="346">
        <f t="shared" si="3"/>
        <v>105.789473684211</v>
      </c>
    </row>
    <row r="13" s="47" customFormat="1" ht="18" customHeight="1" spans="1:10">
      <c r="A13" s="341" t="s">
        <v>21</v>
      </c>
      <c r="B13" s="343">
        <v>468</v>
      </c>
      <c r="C13" s="343">
        <v>525</v>
      </c>
      <c r="D13" s="346">
        <f t="shared" si="0"/>
        <v>12.1794871794872</v>
      </c>
      <c r="E13" s="344">
        <v>337</v>
      </c>
      <c r="F13" s="346">
        <v>-13.8107416879795</v>
      </c>
      <c r="G13" s="346">
        <f t="shared" si="1"/>
        <v>64.1904761904762</v>
      </c>
      <c r="H13" s="348">
        <v>397</v>
      </c>
      <c r="I13" s="346">
        <f t="shared" si="2"/>
        <v>-15.1709401709402</v>
      </c>
      <c r="J13" s="346">
        <f t="shared" si="3"/>
        <v>75.6190476190476</v>
      </c>
    </row>
    <row r="14" s="47" customFormat="1" ht="18" customHeight="1" spans="1:10">
      <c r="A14" s="341" t="s">
        <v>22</v>
      </c>
      <c r="B14" s="343">
        <v>449</v>
      </c>
      <c r="C14" s="343">
        <v>800</v>
      </c>
      <c r="D14" s="346">
        <f t="shared" ref="D14:D24" si="6">(C14-B14)/B14*100</f>
        <v>78.173719376392</v>
      </c>
      <c r="E14" s="344">
        <v>561</v>
      </c>
      <c r="F14" s="346">
        <v>76.4150943396226</v>
      </c>
      <c r="G14" s="346">
        <f t="shared" ref="G14:G24" si="7">E14/C14*100</f>
        <v>70.125</v>
      </c>
      <c r="H14" s="348">
        <v>620</v>
      </c>
      <c r="I14" s="346">
        <f t="shared" si="2"/>
        <v>38.0846325167038</v>
      </c>
      <c r="J14" s="346">
        <f t="shared" ref="J14:J37" si="8">H14/C14*100</f>
        <v>77.5</v>
      </c>
    </row>
    <row r="15" s="47" customFormat="1" ht="18" customHeight="1" spans="1:10">
      <c r="A15" s="504" t="s">
        <v>23</v>
      </c>
      <c r="B15" s="343">
        <v>927</v>
      </c>
      <c r="C15" s="343">
        <v>1100</v>
      </c>
      <c r="D15" s="346">
        <f t="shared" si="6"/>
        <v>18.6623516720604</v>
      </c>
      <c r="E15" s="344">
        <v>744</v>
      </c>
      <c r="F15" s="346">
        <v>-2.87206266318538</v>
      </c>
      <c r="G15" s="346">
        <f t="shared" si="7"/>
        <v>67.6363636363636</v>
      </c>
      <c r="H15" s="348">
        <v>894</v>
      </c>
      <c r="I15" s="346">
        <f t="shared" si="2"/>
        <v>-3.55987055016181</v>
      </c>
      <c r="J15" s="346">
        <f t="shared" si="8"/>
        <v>81.2727272727273</v>
      </c>
    </row>
    <row r="16" s="47" customFormat="1" ht="18" customHeight="1" spans="1:10">
      <c r="A16" s="504" t="s">
        <v>24</v>
      </c>
      <c r="B16" s="343">
        <v>1035</v>
      </c>
      <c r="C16" s="343">
        <v>1100</v>
      </c>
      <c r="D16" s="346">
        <f t="shared" si="6"/>
        <v>6.28019323671498</v>
      </c>
      <c r="E16" s="344">
        <v>601</v>
      </c>
      <c r="F16" s="346">
        <v>-1.15131578947368</v>
      </c>
      <c r="G16" s="346">
        <f t="shared" si="7"/>
        <v>54.6363636363636</v>
      </c>
      <c r="H16" s="348">
        <v>1056</v>
      </c>
      <c r="I16" s="346">
        <f t="shared" si="2"/>
        <v>2.02898550724638</v>
      </c>
      <c r="J16" s="346">
        <f t="shared" si="8"/>
        <v>96</v>
      </c>
    </row>
    <row r="17" s="47" customFormat="1" ht="18" customHeight="1" spans="1:10">
      <c r="A17" s="504" t="s">
        <v>25</v>
      </c>
      <c r="B17" s="343">
        <v>417</v>
      </c>
      <c r="C17" s="342">
        <v>500</v>
      </c>
      <c r="D17" s="346">
        <f t="shared" si="6"/>
        <v>19.9040767386091</v>
      </c>
      <c r="E17" s="344">
        <v>321</v>
      </c>
      <c r="F17" s="346">
        <v>-15.748031496063</v>
      </c>
      <c r="G17" s="346">
        <f t="shared" si="7"/>
        <v>64.2</v>
      </c>
      <c r="H17" s="352">
        <v>350</v>
      </c>
      <c r="I17" s="346">
        <f t="shared" ref="I17:I24" si="9">(H17-B17)/B17*100</f>
        <v>-16.0671462829736</v>
      </c>
      <c r="J17" s="346">
        <f t="shared" si="8"/>
        <v>70</v>
      </c>
    </row>
    <row r="18" s="47" customFormat="1" ht="18" customHeight="1" spans="1:10">
      <c r="A18" s="504" t="s">
        <v>26</v>
      </c>
      <c r="B18" s="343">
        <v>399</v>
      </c>
      <c r="C18" s="343">
        <v>400</v>
      </c>
      <c r="D18" s="346">
        <f t="shared" si="6"/>
        <v>0.25062656641604</v>
      </c>
      <c r="E18" s="344">
        <v>406</v>
      </c>
      <c r="F18" s="346">
        <v>66.3934426229508</v>
      </c>
      <c r="G18" s="346">
        <f t="shared" si="7"/>
        <v>101.5</v>
      </c>
      <c r="H18" s="348">
        <v>547</v>
      </c>
      <c r="I18" s="346">
        <f t="shared" si="9"/>
        <v>37.0927318295739</v>
      </c>
      <c r="J18" s="346">
        <f t="shared" si="8"/>
        <v>136.75</v>
      </c>
    </row>
    <row r="19" s="47" customFormat="1" ht="18" customHeight="1" spans="1:10">
      <c r="A19" s="504" t="s">
        <v>27</v>
      </c>
      <c r="B19" s="343">
        <v>496</v>
      </c>
      <c r="C19" s="343">
        <v>500</v>
      </c>
      <c r="D19" s="346">
        <f t="shared" si="6"/>
        <v>0.806451612903226</v>
      </c>
      <c r="E19" s="344">
        <v>75</v>
      </c>
      <c r="F19" s="346">
        <v>-83.2589285714286</v>
      </c>
      <c r="G19" s="346">
        <f t="shared" si="7"/>
        <v>15</v>
      </c>
      <c r="H19" s="348">
        <v>152</v>
      </c>
      <c r="I19" s="346">
        <f t="shared" si="9"/>
        <v>-69.3548387096774</v>
      </c>
      <c r="J19" s="346">
        <f t="shared" si="8"/>
        <v>30.4</v>
      </c>
    </row>
    <row r="20" s="47" customFormat="1" ht="18" customHeight="1" spans="1:10">
      <c r="A20" s="504" t="s">
        <v>28</v>
      </c>
      <c r="B20" s="343">
        <v>783</v>
      </c>
      <c r="C20" s="343">
        <v>780</v>
      </c>
      <c r="D20" s="346">
        <f t="shared" si="6"/>
        <v>-0.383141762452107</v>
      </c>
      <c r="E20" s="344">
        <v>620</v>
      </c>
      <c r="F20" s="346">
        <v>-5.34351145038168</v>
      </c>
      <c r="G20" s="346">
        <f t="shared" si="7"/>
        <v>79.4871794871795</v>
      </c>
      <c r="H20" s="348">
        <v>741</v>
      </c>
      <c r="I20" s="346">
        <f t="shared" si="9"/>
        <v>-5.3639846743295</v>
      </c>
      <c r="J20" s="346">
        <f t="shared" si="8"/>
        <v>95</v>
      </c>
    </row>
    <row r="21" s="47" customFormat="1" ht="18" customHeight="1" spans="1:10">
      <c r="A21" s="504" t="s">
        <v>29</v>
      </c>
      <c r="B21" s="343">
        <v>612</v>
      </c>
      <c r="C21" s="343">
        <v>539</v>
      </c>
      <c r="D21" s="346">
        <f t="shared" si="6"/>
        <v>-11.9281045751634</v>
      </c>
      <c r="E21" s="344">
        <v>604</v>
      </c>
      <c r="F21" s="346">
        <v>7.28241563055062</v>
      </c>
      <c r="G21" s="346">
        <f t="shared" si="7"/>
        <v>112.059369202226</v>
      </c>
      <c r="H21" s="348">
        <v>706</v>
      </c>
      <c r="I21" s="346">
        <f t="shared" si="9"/>
        <v>15.359477124183</v>
      </c>
      <c r="J21" s="346">
        <f t="shared" si="8"/>
        <v>130.983302411874</v>
      </c>
    </row>
    <row r="22" s="47" customFormat="1" ht="18" customHeight="1" spans="1:10">
      <c r="A22" s="504" t="s">
        <v>30</v>
      </c>
      <c r="B22" s="353">
        <v>1534</v>
      </c>
      <c r="C22" s="343">
        <v>1800</v>
      </c>
      <c r="D22" s="346">
        <f t="shared" si="6"/>
        <v>17.3402868318123</v>
      </c>
      <c r="E22" s="344">
        <v>1355</v>
      </c>
      <c r="F22" s="346">
        <v>-1.16703136396791</v>
      </c>
      <c r="G22" s="346">
        <f t="shared" si="7"/>
        <v>75.2777777777778</v>
      </c>
      <c r="H22" s="348">
        <v>1603</v>
      </c>
      <c r="I22" s="346">
        <f t="shared" si="9"/>
        <v>4.4980443285528</v>
      </c>
      <c r="J22" s="346">
        <f t="shared" si="8"/>
        <v>89.0555555555556</v>
      </c>
    </row>
    <row r="23" s="47" customFormat="1" ht="15.75" hidden="1" spans="1:10">
      <c r="A23" s="505" t="s">
        <v>31</v>
      </c>
      <c r="B23" s="353"/>
      <c r="C23" s="112"/>
      <c r="D23" s="346" t="e">
        <f t="shared" si="6"/>
        <v>#DIV/0!</v>
      </c>
      <c r="E23" s="112"/>
      <c r="F23" s="346" t="e">
        <v>#DIV/0!</v>
      </c>
      <c r="G23" s="346" t="e">
        <f t="shared" si="7"/>
        <v>#DIV/0!</v>
      </c>
      <c r="H23" s="343"/>
      <c r="I23" s="346" t="e">
        <f t="shared" si="9"/>
        <v>#DIV/0!</v>
      </c>
      <c r="J23" s="346" t="e">
        <f t="shared" si="8"/>
        <v>#DIV/0!</v>
      </c>
    </row>
    <row r="24" s="47" customFormat="1" ht="15.75" spans="1:10">
      <c r="A24" s="505" t="s">
        <v>32</v>
      </c>
      <c r="B24" s="353">
        <v>68</v>
      </c>
      <c r="C24" s="353">
        <v>70</v>
      </c>
      <c r="D24" s="346">
        <f t="shared" si="6"/>
        <v>2.94117647058823</v>
      </c>
      <c r="E24" s="344">
        <v>111</v>
      </c>
      <c r="F24" s="346">
        <v>65.6716417910448</v>
      </c>
      <c r="G24" s="346">
        <f t="shared" si="7"/>
        <v>158.571428571429</v>
      </c>
      <c r="H24" s="348">
        <v>113</v>
      </c>
      <c r="I24" s="346">
        <f t="shared" si="9"/>
        <v>66.1764705882353</v>
      </c>
      <c r="J24" s="346">
        <f t="shared" si="8"/>
        <v>161.428571428571</v>
      </c>
    </row>
    <row r="25" s="47" customFormat="1" ht="15.75" spans="1:10">
      <c r="A25" s="505" t="s">
        <v>33</v>
      </c>
      <c r="B25" s="353"/>
      <c r="C25" s="219"/>
      <c r="D25" s="346"/>
      <c r="E25" s="344"/>
      <c r="F25" s="346"/>
      <c r="G25" s="345"/>
      <c r="H25" s="343"/>
      <c r="I25" s="346"/>
      <c r="J25" s="523"/>
    </row>
    <row r="26" s="46" customFormat="1" ht="18" customHeight="1" spans="1:10">
      <c r="A26" s="503" t="s">
        <v>34</v>
      </c>
      <c r="B26" s="374">
        <f>B27+B36+B37+B38+B39+B40+B41</f>
        <v>35420</v>
      </c>
      <c r="C26" s="506">
        <f t="shared" ref="C26:H26" si="10">C27+C36+C37+C38+C39+C40+C41</f>
        <v>65308</v>
      </c>
      <c r="D26" s="376">
        <f t="shared" ref="D26:D31" si="11">(C26-B26)/B26*100</f>
        <v>84.3817052512705</v>
      </c>
      <c r="E26" s="506">
        <f t="shared" si="10"/>
        <v>19600</v>
      </c>
      <c r="F26" s="376">
        <v>-27.7525894798924</v>
      </c>
      <c r="G26" s="507">
        <f t="shared" ref="G26:G39" si="12">E26/C26*100</f>
        <v>30.0116371654315</v>
      </c>
      <c r="H26" s="508">
        <f t="shared" si="10"/>
        <v>20736</v>
      </c>
      <c r="I26" s="376">
        <f t="shared" ref="I26:I40" si="13">(H26-B26)/B26*100</f>
        <v>-41.4568040654997</v>
      </c>
      <c r="J26" s="522">
        <f t="shared" si="8"/>
        <v>31.7510871562443</v>
      </c>
    </row>
    <row r="27" s="47" customFormat="1" ht="18" customHeight="1" spans="1:10">
      <c r="A27" s="505" t="s">
        <v>35</v>
      </c>
      <c r="B27" s="374">
        <f>SUM(B30:B35)</f>
        <v>1275</v>
      </c>
      <c r="C27" s="112">
        <f>SUM(C30:C35)</f>
        <v>1276</v>
      </c>
      <c r="D27" s="346">
        <f t="shared" si="11"/>
        <v>0.0784313725490196</v>
      </c>
      <c r="E27" s="112">
        <f>SUM(E30:E35)</f>
        <v>1008</v>
      </c>
      <c r="F27" s="346">
        <v>-6.05778191985089</v>
      </c>
      <c r="G27" s="345">
        <f t="shared" si="12"/>
        <v>78.9968652037618</v>
      </c>
      <c r="H27" s="112">
        <f>SUM(H30:H35)</f>
        <v>1251</v>
      </c>
      <c r="I27" s="346">
        <f t="shared" si="13"/>
        <v>-1.88235294117647</v>
      </c>
      <c r="J27" s="346">
        <f t="shared" si="8"/>
        <v>98.0407523510972</v>
      </c>
    </row>
    <row r="28" s="47" customFormat="1" ht="18" hidden="1" customHeight="1" spans="1:10">
      <c r="A28" s="505" t="s">
        <v>36</v>
      </c>
      <c r="B28" s="374">
        <v>33</v>
      </c>
      <c r="C28" s="353"/>
      <c r="D28" s="346">
        <f t="shared" si="11"/>
        <v>-100</v>
      </c>
      <c r="E28" s="112"/>
      <c r="F28" s="346" t="e">
        <v>#DIV/0!</v>
      </c>
      <c r="G28" s="345" t="e">
        <f t="shared" si="12"/>
        <v>#DIV/0!</v>
      </c>
      <c r="H28" s="509"/>
      <c r="I28" s="346">
        <f t="shared" si="13"/>
        <v>-100</v>
      </c>
      <c r="J28" s="346" t="e">
        <f t="shared" si="8"/>
        <v>#DIV/0!</v>
      </c>
    </row>
    <row r="29" s="47" customFormat="1" ht="18" hidden="1" customHeight="1" spans="1:10">
      <c r="A29" s="505" t="s">
        <v>37</v>
      </c>
      <c r="B29" s="374">
        <v>162</v>
      </c>
      <c r="C29" s="353"/>
      <c r="D29" s="346">
        <f t="shared" si="11"/>
        <v>-100</v>
      </c>
      <c r="E29" s="112"/>
      <c r="F29" s="346" t="e">
        <v>#DIV/0!</v>
      </c>
      <c r="G29" s="345" t="e">
        <f t="shared" si="12"/>
        <v>#DIV/0!</v>
      </c>
      <c r="H29" s="509"/>
      <c r="I29" s="346">
        <f t="shared" si="13"/>
        <v>-100</v>
      </c>
      <c r="J29" s="346" t="e">
        <f t="shared" si="8"/>
        <v>#DIV/0!</v>
      </c>
    </row>
    <row r="30" s="47" customFormat="1" ht="18" customHeight="1" spans="1:10">
      <c r="A30" s="504" t="s">
        <v>38</v>
      </c>
      <c r="B30" s="343">
        <v>545</v>
      </c>
      <c r="C30" s="360">
        <v>630</v>
      </c>
      <c r="D30" s="346">
        <f t="shared" si="11"/>
        <v>15.5963302752294</v>
      </c>
      <c r="E30" s="344">
        <v>470</v>
      </c>
      <c r="F30" s="346">
        <v>3.2967032967033</v>
      </c>
      <c r="G30" s="345">
        <f t="shared" si="12"/>
        <v>74.6031746031746</v>
      </c>
      <c r="H30" s="348">
        <v>663</v>
      </c>
      <c r="I30" s="346">
        <f t="shared" si="13"/>
        <v>21.651376146789</v>
      </c>
      <c r="J30" s="346">
        <f t="shared" si="8"/>
        <v>105.238095238095</v>
      </c>
    </row>
    <row r="31" s="47" customFormat="1" ht="18" customHeight="1" spans="1:10">
      <c r="A31" s="341" t="s">
        <v>39</v>
      </c>
      <c r="B31" s="343">
        <v>365</v>
      </c>
      <c r="C31" s="360">
        <v>390</v>
      </c>
      <c r="D31" s="346">
        <f t="shared" si="11"/>
        <v>6.84931506849315</v>
      </c>
      <c r="E31" s="344">
        <v>313</v>
      </c>
      <c r="F31" s="346">
        <v>2.62295081967213</v>
      </c>
      <c r="G31" s="345">
        <f t="shared" si="12"/>
        <v>80.2564102564103</v>
      </c>
      <c r="H31" s="348">
        <v>343</v>
      </c>
      <c r="I31" s="346">
        <f t="shared" si="13"/>
        <v>-6.02739726027397</v>
      </c>
      <c r="J31" s="346">
        <f t="shared" si="8"/>
        <v>87.9487179487179</v>
      </c>
    </row>
    <row r="32" s="47" customFormat="1" ht="18" hidden="1" customHeight="1" spans="1:10">
      <c r="A32" s="341" t="s">
        <v>40</v>
      </c>
      <c r="B32" s="353"/>
      <c r="C32" s="353"/>
      <c r="D32" s="346"/>
      <c r="E32" s="112"/>
      <c r="F32" s="346" t="e">
        <v>#DIV/0!</v>
      </c>
      <c r="G32" s="345" t="e">
        <f t="shared" si="12"/>
        <v>#DIV/0!</v>
      </c>
      <c r="H32" s="343"/>
      <c r="I32" s="346" t="e">
        <f t="shared" si="13"/>
        <v>#DIV/0!</v>
      </c>
      <c r="J32" s="346" t="e">
        <f t="shared" si="8"/>
        <v>#DIV/0!</v>
      </c>
    </row>
    <row r="33" s="47" customFormat="1" ht="21" customHeight="1" spans="1:10">
      <c r="A33" s="341" t="s">
        <v>41</v>
      </c>
      <c r="B33" s="364">
        <v>265</v>
      </c>
      <c r="C33" s="362">
        <v>256</v>
      </c>
      <c r="D33" s="346">
        <f t="shared" ref="D33:D38" si="14">(C33-B33)/B33*100</f>
        <v>-3.39622641509434</v>
      </c>
      <c r="E33" s="344">
        <v>225</v>
      </c>
      <c r="F33" s="346">
        <v>5.63380281690141</v>
      </c>
      <c r="G33" s="345">
        <f t="shared" si="12"/>
        <v>87.890625</v>
      </c>
      <c r="H33" s="348">
        <v>245</v>
      </c>
      <c r="I33" s="346">
        <f t="shared" si="13"/>
        <v>-7.54716981132075</v>
      </c>
      <c r="J33" s="346">
        <f t="shared" si="8"/>
        <v>95.703125</v>
      </c>
    </row>
    <row r="34" s="47" customFormat="1" ht="24" customHeight="1" spans="1:10">
      <c r="A34" s="341" t="s">
        <v>42</v>
      </c>
      <c r="B34" s="364"/>
      <c r="C34" s="353"/>
      <c r="D34" s="346"/>
      <c r="E34" s="344"/>
      <c r="F34" s="346"/>
      <c r="G34" s="345"/>
      <c r="H34" s="348"/>
      <c r="I34" s="346"/>
      <c r="J34" s="346"/>
    </row>
    <row r="35" s="47" customFormat="1" ht="21" customHeight="1" spans="1:10">
      <c r="A35" s="341" t="s">
        <v>43</v>
      </c>
      <c r="B35" s="353">
        <v>100</v>
      </c>
      <c r="C35" s="360"/>
      <c r="D35" s="346">
        <f t="shared" si="14"/>
        <v>-100</v>
      </c>
      <c r="E35" s="344"/>
      <c r="F35" s="346">
        <v>-100</v>
      </c>
      <c r="G35" s="345"/>
      <c r="H35" s="348"/>
      <c r="I35" s="346">
        <f>(H35-B35)/B35*100</f>
        <v>-100</v>
      </c>
      <c r="J35" s="346"/>
    </row>
    <row r="36" s="47" customFormat="1" ht="18" customHeight="1" spans="1:10">
      <c r="A36" s="505" t="s">
        <v>44</v>
      </c>
      <c r="B36" s="343">
        <v>2117</v>
      </c>
      <c r="C36" s="353">
        <v>1740</v>
      </c>
      <c r="D36" s="346">
        <f t="shared" si="14"/>
        <v>-17.8082191780822</v>
      </c>
      <c r="E36" s="344">
        <v>1476</v>
      </c>
      <c r="F36" s="346">
        <v>-12.2994652406417</v>
      </c>
      <c r="G36" s="345">
        <f t="shared" si="12"/>
        <v>84.8275862068966</v>
      </c>
      <c r="H36" s="348">
        <v>1820</v>
      </c>
      <c r="I36" s="346">
        <f>(H36-B36)/B36*100</f>
        <v>-14.0292867264998</v>
      </c>
      <c r="J36" s="346">
        <f t="shared" ref="J36:J58" si="15">H36/C36*100</f>
        <v>104.597701149425</v>
      </c>
    </row>
    <row r="37" s="47" customFormat="1" ht="24" customHeight="1" spans="1:10">
      <c r="A37" s="505" t="s">
        <v>45</v>
      </c>
      <c r="B37" s="343">
        <v>2225</v>
      </c>
      <c r="C37" s="353">
        <v>2100</v>
      </c>
      <c r="D37" s="346">
        <f t="shared" si="14"/>
        <v>-5.61797752808989</v>
      </c>
      <c r="E37" s="344">
        <v>2575</v>
      </c>
      <c r="F37" s="346">
        <v>109.349593495935</v>
      </c>
      <c r="G37" s="345">
        <f t="shared" ref="G37:G52" si="16">E37/C37*100</f>
        <v>122.619047619048</v>
      </c>
      <c r="H37" s="343">
        <v>2899</v>
      </c>
      <c r="I37" s="346">
        <f>(H37-B37)/B37*100</f>
        <v>30.2921348314607</v>
      </c>
      <c r="J37" s="346">
        <f t="shared" si="15"/>
        <v>138.047619047619</v>
      </c>
    </row>
    <row r="38" s="47" customFormat="1" ht="42" customHeight="1" spans="1:10">
      <c r="A38" s="510" t="s">
        <v>46</v>
      </c>
      <c r="B38" s="343">
        <v>29589</v>
      </c>
      <c r="C38" s="358">
        <v>60000</v>
      </c>
      <c r="D38" s="511">
        <f t="shared" si="14"/>
        <v>102.778059413971</v>
      </c>
      <c r="E38" s="358">
        <v>14464</v>
      </c>
      <c r="F38" s="345">
        <v>-37.0473537604457</v>
      </c>
      <c r="G38" s="345">
        <f t="shared" si="16"/>
        <v>24.1066666666667</v>
      </c>
      <c r="H38" s="348">
        <v>14664</v>
      </c>
      <c r="I38" s="346">
        <f t="shared" ref="I38:I52" si="17">(H38-B38)/B38*100</f>
        <v>-50.4410422792254</v>
      </c>
      <c r="J38" s="346">
        <f t="shared" si="15"/>
        <v>24.44</v>
      </c>
    </row>
    <row r="39" s="47" customFormat="1" ht="18" customHeight="1" spans="1:10">
      <c r="A39" s="505" t="s">
        <v>47</v>
      </c>
      <c r="B39" s="353"/>
      <c r="C39" s="358"/>
      <c r="D39" s="346"/>
      <c r="E39" s="112"/>
      <c r="F39" s="346"/>
      <c r="G39" s="345"/>
      <c r="H39" s="348"/>
      <c r="I39" s="346"/>
      <c r="J39" s="346"/>
    </row>
    <row r="40" s="47" customFormat="1" ht="18" customHeight="1" spans="1:10">
      <c r="A40" s="505" t="s">
        <v>48</v>
      </c>
      <c r="B40" s="353">
        <v>187</v>
      </c>
      <c r="C40" s="366">
        <v>180</v>
      </c>
      <c r="D40" s="346">
        <f>(C40-B40)/B40*100</f>
        <v>-3.74331550802139</v>
      </c>
      <c r="E40" s="344">
        <v>70</v>
      </c>
      <c r="F40" s="346">
        <v>-55.4140127388535</v>
      </c>
      <c r="G40" s="345">
        <f t="shared" si="16"/>
        <v>38.8888888888889</v>
      </c>
      <c r="H40" s="348">
        <v>93</v>
      </c>
      <c r="I40" s="346">
        <f t="shared" si="17"/>
        <v>-50.2673796791444</v>
      </c>
      <c r="J40" s="346">
        <f t="shared" si="15"/>
        <v>51.6666666666667</v>
      </c>
    </row>
    <row r="41" s="47" customFormat="1" ht="18" customHeight="1" spans="1:10">
      <c r="A41" s="505" t="s">
        <v>49</v>
      </c>
      <c r="B41" s="353">
        <v>27</v>
      </c>
      <c r="C41" s="367">
        <v>12</v>
      </c>
      <c r="D41" s="346">
        <f>(C41-B41)/B41*100</f>
        <v>-55.5555555555556</v>
      </c>
      <c r="E41" s="344">
        <v>7</v>
      </c>
      <c r="F41" s="346">
        <v>-30</v>
      </c>
      <c r="G41" s="345">
        <f t="shared" si="16"/>
        <v>58.3333333333333</v>
      </c>
      <c r="H41" s="348">
        <v>9</v>
      </c>
      <c r="I41" s="346">
        <f t="shared" si="17"/>
        <v>-66.6666666666667</v>
      </c>
      <c r="J41" s="346">
        <f t="shared" si="15"/>
        <v>75</v>
      </c>
    </row>
    <row r="42" s="47" customFormat="1" ht="18" hidden="1" customHeight="1" spans="1:10">
      <c r="A42" s="504" t="s">
        <v>50</v>
      </c>
      <c r="B42" s="112"/>
      <c r="C42" s="112"/>
      <c r="D42" s="346" t="e">
        <f t="shared" ref="D42:D52" si="18">(C42-B42)/B42*100</f>
        <v>#DIV/0!</v>
      </c>
      <c r="E42" s="112"/>
      <c r="F42" s="346" t="e">
        <v>#DIV/0!</v>
      </c>
      <c r="G42" s="345" t="e">
        <f t="shared" si="16"/>
        <v>#DIV/0!</v>
      </c>
      <c r="H42" s="509"/>
      <c r="I42" s="346" t="e">
        <f t="shared" si="17"/>
        <v>#DIV/0!</v>
      </c>
      <c r="J42" s="346" t="e">
        <f t="shared" si="15"/>
        <v>#DIV/0!</v>
      </c>
    </row>
    <row r="43" s="47" customFormat="1" ht="18" hidden="1" customHeight="1" spans="1:10">
      <c r="A43" s="505" t="s">
        <v>51</v>
      </c>
      <c r="B43" s="112"/>
      <c r="C43" s="112"/>
      <c r="D43" s="346" t="e">
        <f t="shared" si="18"/>
        <v>#DIV/0!</v>
      </c>
      <c r="E43" s="112"/>
      <c r="F43" s="346" t="e">
        <v>#DIV/0!</v>
      </c>
      <c r="G43" s="345" t="e">
        <f t="shared" si="16"/>
        <v>#DIV/0!</v>
      </c>
      <c r="H43" s="509"/>
      <c r="I43" s="346" t="e">
        <f t="shared" si="17"/>
        <v>#DIV/0!</v>
      </c>
      <c r="J43" s="346" t="e">
        <f t="shared" si="15"/>
        <v>#DIV/0!</v>
      </c>
    </row>
    <row r="44" s="47" customFormat="1" ht="18" hidden="1" customHeight="1" spans="1:10">
      <c r="A44" s="505" t="s">
        <v>52</v>
      </c>
      <c r="B44" s="112"/>
      <c r="C44" s="112"/>
      <c r="D44" s="346" t="e">
        <f t="shared" si="18"/>
        <v>#DIV/0!</v>
      </c>
      <c r="E44" s="112"/>
      <c r="F44" s="346" t="e">
        <v>#DIV/0!</v>
      </c>
      <c r="G44" s="345" t="e">
        <f t="shared" si="16"/>
        <v>#DIV/0!</v>
      </c>
      <c r="H44" s="509"/>
      <c r="I44" s="346" t="e">
        <f t="shared" si="17"/>
        <v>#DIV/0!</v>
      </c>
      <c r="J44" s="346" t="e">
        <f t="shared" si="15"/>
        <v>#DIV/0!</v>
      </c>
    </row>
    <row r="45" s="47" customFormat="1" ht="18" hidden="1" customHeight="1" spans="1:10">
      <c r="A45" s="505" t="s">
        <v>53</v>
      </c>
      <c r="B45" s="112"/>
      <c r="C45" s="112"/>
      <c r="D45" s="346" t="e">
        <f t="shared" si="18"/>
        <v>#DIV/0!</v>
      </c>
      <c r="E45" s="112"/>
      <c r="F45" s="346" t="e">
        <v>#DIV/0!</v>
      </c>
      <c r="G45" s="345" t="e">
        <f t="shared" si="16"/>
        <v>#DIV/0!</v>
      </c>
      <c r="H45" s="509"/>
      <c r="I45" s="346" t="e">
        <f t="shared" si="17"/>
        <v>#DIV/0!</v>
      </c>
      <c r="J45" s="346" t="e">
        <f t="shared" si="15"/>
        <v>#DIV/0!</v>
      </c>
    </row>
    <row r="46" s="47" customFormat="1" ht="18" hidden="1" customHeight="1" spans="1:10">
      <c r="A46" s="505" t="s">
        <v>54</v>
      </c>
      <c r="B46" s="112"/>
      <c r="C46" s="112"/>
      <c r="D46" s="346" t="e">
        <f t="shared" si="18"/>
        <v>#DIV/0!</v>
      </c>
      <c r="E46" s="112"/>
      <c r="F46" s="346" t="e">
        <v>#DIV/0!</v>
      </c>
      <c r="G46" s="345" t="e">
        <f t="shared" si="16"/>
        <v>#DIV/0!</v>
      </c>
      <c r="H46" s="509"/>
      <c r="I46" s="346" t="e">
        <f t="shared" si="17"/>
        <v>#DIV/0!</v>
      </c>
      <c r="J46" s="346" t="e">
        <f t="shared" si="15"/>
        <v>#DIV/0!</v>
      </c>
    </row>
    <row r="47" s="47" customFormat="1" ht="18" hidden="1" customHeight="1" spans="1:10">
      <c r="A47" s="371"/>
      <c r="B47" s="112"/>
      <c r="C47" s="112"/>
      <c r="D47" s="346" t="e">
        <f t="shared" si="18"/>
        <v>#DIV/0!</v>
      </c>
      <c r="E47" s="112"/>
      <c r="F47" s="346" t="e">
        <v>#DIV/0!</v>
      </c>
      <c r="G47" s="345" t="e">
        <f t="shared" si="16"/>
        <v>#DIV/0!</v>
      </c>
      <c r="H47" s="509"/>
      <c r="I47" s="346" t="e">
        <f t="shared" si="17"/>
        <v>#DIV/0!</v>
      </c>
      <c r="J47" s="346" t="e">
        <f t="shared" si="15"/>
        <v>#DIV/0!</v>
      </c>
    </row>
    <row r="48" s="46" customFormat="1" ht="18" customHeight="1" spans="1:10">
      <c r="A48" s="500" t="s">
        <v>55</v>
      </c>
      <c r="B48" s="108">
        <f>SUM(B49:B53)</f>
        <v>15688</v>
      </c>
      <c r="C48" s="108">
        <f>SUM(C49:C52)</f>
        <v>14350</v>
      </c>
      <c r="D48" s="376">
        <f t="shared" si="18"/>
        <v>-8.52881183069862</v>
      </c>
      <c r="E48" s="108">
        <f>SUM(E49:E53)</f>
        <v>13471</v>
      </c>
      <c r="F48" s="376">
        <v>0.282885431400283</v>
      </c>
      <c r="G48" s="507">
        <f t="shared" si="16"/>
        <v>93.8745644599303</v>
      </c>
      <c r="H48" s="108">
        <f>SUM(H49:H52)</f>
        <v>15756.2</v>
      </c>
      <c r="I48" s="376">
        <f t="shared" si="17"/>
        <v>0.434727180010203</v>
      </c>
      <c r="J48" s="376">
        <f t="shared" si="15"/>
        <v>109.799303135889</v>
      </c>
    </row>
    <row r="49" s="47" customFormat="1" ht="18" customHeight="1" spans="1:10">
      <c r="A49" s="512" t="s">
        <v>56</v>
      </c>
      <c r="B49" s="343">
        <v>12069</v>
      </c>
      <c r="C49" s="343">
        <v>9650</v>
      </c>
      <c r="D49" s="346">
        <f t="shared" si="18"/>
        <v>-20.043085591184</v>
      </c>
      <c r="E49" s="344">
        <v>8979</v>
      </c>
      <c r="F49" s="346">
        <v>-11.2922347362181</v>
      </c>
      <c r="G49" s="345">
        <f t="shared" si="16"/>
        <v>93.0466321243523</v>
      </c>
      <c r="H49" s="348">
        <v>11054</v>
      </c>
      <c r="I49" s="346">
        <f t="shared" si="17"/>
        <v>-8.40997597149723</v>
      </c>
      <c r="J49" s="346">
        <f t="shared" si="15"/>
        <v>114.549222797927</v>
      </c>
    </row>
    <row r="50" s="47" customFormat="1" ht="27" customHeight="1" spans="1:10">
      <c r="A50" s="513" t="s">
        <v>57</v>
      </c>
      <c r="B50" s="344">
        <v>13</v>
      </c>
      <c r="C50" s="344">
        <v>20</v>
      </c>
      <c r="D50" s="346">
        <f t="shared" si="18"/>
        <v>53.8461538461538</v>
      </c>
      <c r="E50" s="344">
        <v>22</v>
      </c>
      <c r="F50" s="346">
        <v>83.3333333333333</v>
      </c>
      <c r="G50" s="345">
        <f t="shared" si="16"/>
        <v>110</v>
      </c>
      <c r="H50" s="348">
        <v>25.2</v>
      </c>
      <c r="I50" s="346">
        <f t="shared" si="17"/>
        <v>93.8461538461538</v>
      </c>
      <c r="J50" s="346">
        <f t="shared" si="15"/>
        <v>126</v>
      </c>
    </row>
    <row r="51" s="47" customFormat="1" ht="18" customHeight="1" spans="1:10">
      <c r="A51" s="514" t="s">
        <v>58</v>
      </c>
      <c r="B51" s="344">
        <v>2483</v>
      </c>
      <c r="C51" s="344">
        <v>3420</v>
      </c>
      <c r="D51" s="346">
        <f t="shared" si="18"/>
        <v>37.7366089407974</v>
      </c>
      <c r="E51" s="344">
        <v>3661</v>
      </c>
      <c r="F51" s="346">
        <v>55.0614146548073</v>
      </c>
      <c r="G51" s="345">
        <f t="shared" si="16"/>
        <v>107.046783625731</v>
      </c>
      <c r="H51" s="348">
        <v>3724</v>
      </c>
      <c r="I51" s="346">
        <f t="shared" si="17"/>
        <v>49.9798630688683</v>
      </c>
      <c r="J51" s="346">
        <f t="shared" si="15"/>
        <v>108.888888888889</v>
      </c>
    </row>
    <row r="52" s="47" customFormat="1" ht="18" customHeight="1" spans="1:10">
      <c r="A52" s="514" t="s">
        <v>59</v>
      </c>
      <c r="B52" s="344">
        <v>1123</v>
      </c>
      <c r="C52" s="344">
        <v>1260</v>
      </c>
      <c r="D52" s="346">
        <f t="shared" si="18"/>
        <v>12.1994657168299</v>
      </c>
      <c r="E52" s="344">
        <v>809</v>
      </c>
      <c r="F52" s="346">
        <v>-13.7526652452026</v>
      </c>
      <c r="G52" s="345">
        <f t="shared" si="16"/>
        <v>64.2063492063492</v>
      </c>
      <c r="H52" s="348">
        <v>953</v>
      </c>
      <c r="I52" s="346">
        <f t="shared" si="17"/>
        <v>-15.1380231522707</v>
      </c>
      <c r="J52" s="346">
        <f t="shared" si="15"/>
        <v>75.6349206349206</v>
      </c>
    </row>
    <row r="53" s="47" customFormat="1" ht="26" customHeight="1" spans="1:10">
      <c r="A53" s="514" t="s">
        <v>60</v>
      </c>
      <c r="B53" s="344"/>
      <c r="C53" s="353"/>
      <c r="D53" s="346"/>
      <c r="E53" s="344"/>
      <c r="F53" s="346"/>
      <c r="G53" s="345"/>
      <c r="H53" s="348"/>
      <c r="I53" s="346"/>
      <c r="J53" s="346"/>
    </row>
    <row r="54" s="46" customFormat="1" ht="18" customHeight="1" spans="1:10">
      <c r="A54" s="500" t="s">
        <v>61</v>
      </c>
      <c r="B54" s="108">
        <f>SUM(B55:B59)</f>
        <v>5534</v>
      </c>
      <c r="C54" s="108">
        <f>SUM(C55:C58)</f>
        <v>6080</v>
      </c>
      <c r="D54" s="376">
        <f>(C54-B54)/B54*100</f>
        <v>9.86628117094326</v>
      </c>
      <c r="E54" s="108">
        <f>SUM(E55:E59)</f>
        <v>4120</v>
      </c>
      <c r="F54" s="376">
        <v>-12.37771161208</v>
      </c>
      <c r="G54" s="507">
        <f>E54/C54*100</f>
        <v>67.7631578947368</v>
      </c>
      <c r="H54" s="108">
        <f>SUM(H55:H58)</f>
        <v>4870</v>
      </c>
      <c r="I54" s="376">
        <f>(H54-B54)/B54*100</f>
        <v>-11.9985543910372</v>
      </c>
      <c r="J54" s="376">
        <f t="shared" si="15"/>
        <v>80.0986842105263</v>
      </c>
    </row>
    <row r="55" s="47" customFormat="1" ht="25.5" customHeight="1" spans="1:10">
      <c r="A55" s="515" t="s">
        <v>62</v>
      </c>
      <c r="B55" s="344">
        <v>4840</v>
      </c>
      <c r="C55" s="344">
        <v>5174</v>
      </c>
      <c r="D55" s="346">
        <f>(C55-B55)/B55*100</f>
        <v>6.90082644628099</v>
      </c>
      <c r="E55" s="344">
        <v>3277</v>
      </c>
      <c r="F55" s="346">
        <v>-19.5433341517309</v>
      </c>
      <c r="G55" s="345">
        <f>E55/C55*100</f>
        <v>63.3359103208349</v>
      </c>
      <c r="H55" s="348">
        <v>3980</v>
      </c>
      <c r="I55" s="346">
        <f>(H55-B55)/B55*100</f>
        <v>-17.7685950413223</v>
      </c>
      <c r="J55" s="346">
        <f t="shared" si="15"/>
        <v>76.9230769230769</v>
      </c>
    </row>
    <row r="56" s="47" customFormat="1" ht="18" customHeight="1" spans="1:10">
      <c r="A56" s="514" t="s">
        <v>63</v>
      </c>
      <c r="B56" s="344">
        <v>384</v>
      </c>
      <c r="C56" s="344">
        <v>570</v>
      </c>
      <c r="D56" s="346">
        <f>(C56-B56)/B56*100</f>
        <v>48.4375</v>
      </c>
      <c r="E56" s="344">
        <v>593</v>
      </c>
      <c r="F56" s="346">
        <v>62.4657534246575</v>
      </c>
      <c r="G56" s="345">
        <f>E56/C56*100</f>
        <v>104.035087719298</v>
      </c>
      <c r="H56" s="348">
        <v>603</v>
      </c>
      <c r="I56" s="346">
        <f>(H56-B56)/B56*100</f>
        <v>57.03125</v>
      </c>
      <c r="J56" s="346">
        <f t="shared" si="15"/>
        <v>105.789473684211</v>
      </c>
    </row>
    <row r="57" s="47" customFormat="1" ht="18" customHeight="1" spans="1:10">
      <c r="A57" s="514" t="s">
        <v>64</v>
      </c>
      <c r="B57" s="344">
        <v>281</v>
      </c>
      <c r="C57" s="344">
        <v>315</v>
      </c>
      <c r="D57" s="346">
        <f>(C57-B57)/B57*100</f>
        <v>12.0996441281139</v>
      </c>
      <c r="E57" s="344">
        <v>202</v>
      </c>
      <c r="F57" s="346">
        <v>-14.0425531914894</v>
      </c>
      <c r="G57" s="345">
        <f>E57/C57*100</f>
        <v>64.1269841269841</v>
      </c>
      <c r="H57" s="348">
        <v>238</v>
      </c>
      <c r="I57" s="346">
        <f>(H57-B57)/B57*100</f>
        <v>-15.3024911032028</v>
      </c>
      <c r="J57" s="346">
        <f t="shared" si="15"/>
        <v>75.5555555555556</v>
      </c>
    </row>
    <row r="58" s="47" customFormat="1" ht="18" customHeight="1" spans="1:10">
      <c r="A58" s="514" t="s">
        <v>65</v>
      </c>
      <c r="B58" s="344">
        <v>29</v>
      </c>
      <c r="C58" s="344">
        <v>21</v>
      </c>
      <c r="D58" s="346">
        <f>(C58-B58)/B58*100</f>
        <v>-27.5862068965517</v>
      </c>
      <c r="E58" s="344">
        <v>48</v>
      </c>
      <c r="F58" s="346">
        <v>65.5172413793103</v>
      </c>
      <c r="G58" s="345">
        <f>E58/C58*100</f>
        <v>228.571428571429</v>
      </c>
      <c r="H58" s="348">
        <v>49</v>
      </c>
      <c r="I58" s="346">
        <f>(H58-B58)/B58*100</f>
        <v>68.9655172413793</v>
      </c>
      <c r="J58" s="346">
        <f t="shared" si="15"/>
        <v>233.333333333333</v>
      </c>
    </row>
    <row r="59" customHeight="1" spans="1:10">
      <c r="A59" s="514" t="s">
        <v>66</v>
      </c>
      <c r="B59" s="516"/>
      <c r="C59" s="517"/>
      <c r="D59" s="518"/>
      <c r="E59" s="344"/>
      <c r="F59" s="346"/>
      <c r="G59" s="519"/>
      <c r="H59" s="509"/>
      <c r="I59" s="517"/>
      <c r="J59" s="524"/>
    </row>
    <row r="65" customHeight="1" spans="1:1">
      <c r="A65" s="525"/>
    </row>
    <row r="66" customHeight="1" spans="1:1">
      <c r="A66" s="525"/>
    </row>
    <row r="67" customHeight="1" spans="1:1">
      <c r="A67" s="525"/>
    </row>
    <row r="68" customHeight="1" spans="1:1">
      <c r="A68" s="525"/>
    </row>
    <row r="69" customHeight="1" spans="1:1">
      <c r="A69" s="525"/>
    </row>
    <row r="71" customHeight="1" spans="1:1">
      <c r="A71" s="525"/>
    </row>
    <row r="72" customHeight="1" spans="1:1">
      <c r="A72" s="525"/>
    </row>
    <row r="73" customHeight="1" spans="1:1">
      <c r="A73" s="525"/>
    </row>
    <row r="74" customHeight="1" spans="1:1">
      <c r="A74" s="525"/>
    </row>
    <row r="75" customHeight="1" spans="1:1">
      <c r="A75" s="525"/>
    </row>
    <row r="76" customHeight="1" spans="1:1">
      <c r="A76" s="525"/>
    </row>
    <row r="77" customHeight="1" spans="1:1">
      <c r="A77" s="525"/>
    </row>
    <row r="78" customHeight="1" spans="1:1">
      <c r="A78" s="525"/>
    </row>
    <row r="79" customHeight="1" spans="1:1">
      <c r="A79" s="525"/>
    </row>
    <row r="80" customHeight="1" spans="1:1">
      <c r="A80" s="525"/>
    </row>
    <row r="81" customHeight="1" spans="1:1">
      <c r="A81" s="525"/>
    </row>
    <row r="82" customHeight="1" spans="1:1">
      <c r="A82" s="525"/>
    </row>
  </sheetData>
  <mergeCells count="9">
    <mergeCell ref="A2:J2"/>
    <mergeCell ref="B3:D3"/>
    <mergeCell ref="H3:J3"/>
    <mergeCell ref="C4:D4"/>
    <mergeCell ref="E4:G4"/>
    <mergeCell ref="H4:I4"/>
    <mergeCell ref="A4:A5"/>
    <mergeCell ref="B4:B5"/>
    <mergeCell ref="J4:J5"/>
  </mergeCells>
  <pageMargins left="0.196527777777778" right="0.118055555555556" top="0.314583333333333" bottom="0.550694444444444" header="0.236111111111111" footer="0.236111111111111"/>
  <pageSetup paperSize="9" scale="91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111"/>
  <sheetViews>
    <sheetView zoomScale="90" zoomScaleNormal="90" workbookViewId="0">
      <pane ySplit="6" topLeftCell="A57" activePane="bottomLeft" state="frozenSplit"/>
      <selection/>
      <selection pane="bottomLeft" activeCell="A1" sqref="A1"/>
    </sheetView>
  </sheetViews>
  <sheetFormatPr defaultColWidth="12" defaultRowHeight="20.1" customHeight="1"/>
  <cols>
    <col min="1" max="1" width="26.1" style="309" customWidth="1"/>
    <col min="2" max="2" width="14.3333333333333" style="310" customWidth="1"/>
    <col min="3" max="3" width="14.1666666666667" style="311" customWidth="1"/>
    <col min="4" max="4" width="14.3333333333333" style="310" customWidth="1"/>
    <col min="5" max="5" width="14.3333333333333" style="312" customWidth="1"/>
    <col min="6" max="6" width="14.3333333333333" style="310" customWidth="1"/>
    <col min="7" max="7" width="17.1666666666667" style="311" customWidth="1"/>
    <col min="8" max="8" width="17.1666666666667" style="313" customWidth="1"/>
    <col min="9" max="9" width="15" style="313" customWidth="1"/>
    <col min="10" max="10" width="25.8333333333333" style="314" customWidth="1"/>
    <col min="11" max="11" width="12.6666666666667" style="315" customWidth="1"/>
    <col min="12" max="12" width="13.3333333333333" style="315" customWidth="1"/>
    <col min="13" max="13" width="16.3333333333333" style="316" customWidth="1"/>
    <col min="14" max="14" width="16.3333333333333" style="313" customWidth="1"/>
    <col min="15" max="15" width="15.3333333333333" style="317" customWidth="1"/>
    <col min="16" max="16" width="15.3333333333333" style="315" customWidth="1"/>
    <col min="17" max="17" width="14.6666666666667" style="318" customWidth="1"/>
    <col min="18" max="18" width="11.6666666666667" style="319" customWidth="1"/>
    <col min="19" max="224" width="12" style="305"/>
    <col min="225" max="225" width="9.33333333333333" style="306" customWidth="1"/>
    <col min="226" max="16384" width="12" style="305"/>
  </cols>
  <sheetData>
    <row r="1" s="303" customFormat="1" ht="21" customHeight="1" spans="1:18">
      <c r="A1" s="320" t="s">
        <v>67</v>
      </c>
      <c r="B1" s="321"/>
      <c r="C1" s="322"/>
      <c r="D1" s="321"/>
      <c r="E1" s="323"/>
      <c r="F1" s="321"/>
      <c r="G1" s="322"/>
      <c r="H1" s="324"/>
      <c r="I1" s="324"/>
      <c r="J1" s="385"/>
      <c r="K1" s="322"/>
      <c r="L1" s="322"/>
      <c r="M1" s="386"/>
      <c r="N1" s="324"/>
      <c r="O1" s="387"/>
      <c r="P1" s="322"/>
      <c r="Q1" s="439"/>
      <c r="R1" s="440"/>
    </row>
    <row r="2" s="303" customFormat="1" ht="30" customHeight="1" spans="1:18">
      <c r="A2" s="325" t="s">
        <v>68</v>
      </c>
      <c r="B2" s="326"/>
      <c r="C2" s="326"/>
      <c r="D2" s="326"/>
      <c r="E2" s="327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</row>
    <row r="3" s="304" customFormat="1" ht="20.25" customHeight="1" spans="1:18">
      <c r="A3" s="328" t="s">
        <v>69</v>
      </c>
      <c r="B3" s="328"/>
      <c r="C3" s="329"/>
      <c r="D3" s="328"/>
      <c r="E3" s="330"/>
      <c r="F3" s="328"/>
      <c r="G3" s="329"/>
      <c r="H3" s="331"/>
      <c r="I3" s="331"/>
      <c r="J3" s="388"/>
      <c r="K3" s="389"/>
      <c r="L3" s="390"/>
      <c r="M3" s="391"/>
      <c r="N3" s="392"/>
      <c r="O3" s="393" t="s">
        <v>70</v>
      </c>
      <c r="P3" s="393"/>
      <c r="Q3" s="393"/>
      <c r="R3" s="393"/>
    </row>
    <row r="4" s="304" customFormat="1" ht="20.25" customHeight="1" spans="1:18">
      <c r="A4" s="332" t="s">
        <v>71</v>
      </c>
      <c r="B4" s="332" t="s">
        <v>72</v>
      </c>
      <c r="C4" s="333" t="s">
        <v>73</v>
      </c>
      <c r="D4" s="332" t="s">
        <v>74</v>
      </c>
      <c r="E4" s="334"/>
      <c r="F4" s="332"/>
      <c r="G4" s="335" t="s">
        <v>75</v>
      </c>
      <c r="H4" s="336" t="s">
        <v>76</v>
      </c>
      <c r="I4" s="336" t="s">
        <v>77</v>
      </c>
      <c r="J4" s="332" t="s">
        <v>71</v>
      </c>
      <c r="K4" s="394" t="s">
        <v>78</v>
      </c>
      <c r="L4" s="395" t="s">
        <v>7</v>
      </c>
      <c r="M4" s="396"/>
      <c r="N4" s="397"/>
      <c r="O4" s="398" t="s">
        <v>79</v>
      </c>
      <c r="P4" s="398"/>
      <c r="Q4" s="398"/>
      <c r="R4" s="398"/>
    </row>
    <row r="5" s="305" customFormat="1" ht="18.75" customHeight="1" spans="1:225">
      <c r="A5" s="332"/>
      <c r="B5" s="332"/>
      <c r="C5" s="333"/>
      <c r="D5" s="337" t="s">
        <v>10</v>
      </c>
      <c r="E5" s="338" t="s">
        <v>12</v>
      </c>
      <c r="F5" s="339" t="s">
        <v>13</v>
      </c>
      <c r="G5" s="335"/>
      <c r="H5" s="336"/>
      <c r="I5" s="336"/>
      <c r="J5" s="332"/>
      <c r="K5" s="394"/>
      <c r="L5" s="337" t="s">
        <v>10</v>
      </c>
      <c r="M5" s="338" t="s">
        <v>12</v>
      </c>
      <c r="N5" s="339" t="s">
        <v>13</v>
      </c>
      <c r="O5" s="399" t="s">
        <v>10</v>
      </c>
      <c r="P5" s="400" t="s">
        <v>80</v>
      </c>
      <c r="Q5" s="336" t="s">
        <v>11</v>
      </c>
      <c r="R5" s="441" t="s">
        <v>81</v>
      </c>
      <c r="HQ5" s="306"/>
    </row>
    <row r="6" s="305" customFormat="1" ht="27" customHeight="1" spans="1:225">
      <c r="A6" s="332"/>
      <c r="B6" s="332"/>
      <c r="C6" s="333"/>
      <c r="D6" s="254"/>
      <c r="E6" s="340"/>
      <c r="F6" s="255"/>
      <c r="G6" s="335"/>
      <c r="H6" s="336"/>
      <c r="I6" s="336"/>
      <c r="J6" s="332"/>
      <c r="K6" s="394"/>
      <c r="L6" s="254"/>
      <c r="M6" s="340"/>
      <c r="N6" s="255"/>
      <c r="O6" s="399"/>
      <c r="P6" s="400"/>
      <c r="Q6" s="336"/>
      <c r="R6" s="441"/>
      <c r="HQ6" s="306"/>
    </row>
    <row r="7" s="305" customFormat="1" ht="35.1" customHeight="1" spans="1:225">
      <c r="A7" s="341" t="s">
        <v>19</v>
      </c>
      <c r="B7" s="342">
        <v>7229</v>
      </c>
      <c r="C7" s="343">
        <v>6176</v>
      </c>
      <c r="D7" s="344">
        <v>5697</v>
      </c>
      <c r="E7" s="345">
        <v>-5.81914366010911</v>
      </c>
      <c r="F7" s="346">
        <f t="shared" ref="F7:F56" si="0">D7/C7*100</f>
        <v>92.2441709844559</v>
      </c>
      <c r="G7" s="343">
        <v>7075</v>
      </c>
      <c r="H7" s="347">
        <f>(G7-B7)/B7*100</f>
        <v>-2.1303084797344</v>
      </c>
      <c r="I7" s="347">
        <f>G7/C7*100</f>
        <v>114.556347150259</v>
      </c>
      <c r="J7" s="205" t="s">
        <v>82</v>
      </c>
      <c r="K7" s="401">
        <v>23303</v>
      </c>
      <c r="L7" s="401">
        <v>13811</v>
      </c>
      <c r="M7" s="402">
        <v>-33.4954495112438</v>
      </c>
      <c r="N7" s="403">
        <f>L7/K7*100</f>
        <v>59.2670471613097</v>
      </c>
      <c r="O7" s="343">
        <v>17872</v>
      </c>
      <c r="P7" s="343">
        <v>23933</v>
      </c>
      <c r="Q7" s="442">
        <f t="shared" ref="Q7:Q25" si="1">(O7-P7)/P7*100</f>
        <v>-25.3248652488196</v>
      </c>
      <c r="R7" s="443">
        <f t="shared" ref="R7:R21" si="2">O7/K7*100</f>
        <v>76.6939878985538</v>
      </c>
      <c r="HQ7" s="306"/>
    </row>
    <row r="8" s="305" customFormat="1" ht="30" customHeight="1" spans="1:225">
      <c r="A8" s="341" t="s">
        <v>20</v>
      </c>
      <c r="B8" s="343">
        <v>1153</v>
      </c>
      <c r="C8" s="343">
        <v>1710</v>
      </c>
      <c r="D8" s="344">
        <v>1778</v>
      </c>
      <c r="E8" s="345">
        <v>62.5228519195612</v>
      </c>
      <c r="F8" s="346">
        <f t="shared" si="0"/>
        <v>103.976608187135</v>
      </c>
      <c r="G8" s="348">
        <v>1809</v>
      </c>
      <c r="H8" s="347">
        <f t="shared" ref="H8:H19" si="3">(G8-B8)/B8*100</f>
        <v>56.8950563746748</v>
      </c>
      <c r="I8" s="347">
        <f t="shared" ref="I8:I19" si="4">G8/C8*100</f>
        <v>105.789473684211</v>
      </c>
      <c r="J8" s="205" t="s">
        <v>83</v>
      </c>
      <c r="K8" s="401">
        <v>254</v>
      </c>
      <c r="L8" s="401">
        <v>153</v>
      </c>
      <c r="M8" s="402">
        <v>-21.5384615384615</v>
      </c>
      <c r="N8" s="403">
        <f t="shared" ref="N8:N32" si="5">L8/K8*100</f>
        <v>60.2362204724409</v>
      </c>
      <c r="O8" s="343">
        <v>155</v>
      </c>
      <c r="P8" s="343">
        <v>357</v>
      </c>
      <c r="Q8" s="442">
        <f t="shared" si="1"/>
        <v>-56.5826330532213</v>
      </c>
      <c r="R8" s="443">
        <f t="shared" si="2"/>
        <v>61.0236220472441</v>
      </c>
      <c r="HQ8" s="306"/>
    </row>
    <row r="9" s="305" customFormat="1" ht="30" customHeight="1" spans="1:225">
      <c r="A9" s="349" t="s">
        <v>21</v>
      </c>
      <c r="B9" s="343">
        <v>468</v>
      </c>
      <c r="C9" s="343">
        <v>525</v>
      </c>
      <c r="D9" s="344">
        <v>337</v>
      </c>
      <c r="E9" s="345">
        <v>-13.8107416879795</v>
      </c>
      <c r="F9" s="346">
        <f t="shared" si="0"/>
        <v>64.1904761904762</v>
      </c>
      <c r="G9" s="348">
        <v>397</v>
      </c>
      <c r="H9" s="347">
        <f t="shared" si="3"/>
        <v>-15.1709401709402</v>
      </c>
      <c r="I9" s="347">
        <f t="shared" si="4"/>
        <v>75.6190476190476</v>
      </c>
      <c r="J9" s="205" t="s">
        <v>84</v>
      </c>
      <c r="K9" s="401">
        <v>9092</v>
      </c>
      <c r="L9" s="401">
        <v>5768</v>
      </c>
      <c r="M9" s="402">
        <v>-29.2269938650307</v>
      </c>
      <c r="N9" s="403">
        <f t="shared" si="5"/>
        <v>63.4403871535416</v>
      </c>
      <c r="O9" s="343">
        <v>7450</v>
      </c>
      <c r="P9" s="343">
        <v>9404</v>
      </c>
      <c r="Q9" s="442">
        <f t="shared" si="1"/>
        <v>-20.7783921735432</v>
      </c>
      <c r="R9" s="443">
        <f t="shared" si="2"/>
        <v>81.9401671799384</v>
      </c>
      <c r="HQ9" s="306"/>
    </row>
    <row r="10" s="306" customFormat="1" ht="30" customHeight="1" spans="1:18">
      <c r="A10" s="349" t="s">
        <v>22</v>
      </c>
      <c r="B10" s="343">
        <v>449</v>
      </c>
      <c r="C10" s="343">
        <v>800</v>
      </c>
      <c r="D10" s="344">
        <v>561</v>
      </c>
      <c r="E10" s="345">
        <v>76.4150943396226</v>
      </c>
      <c r="F10" s="346">
        <f t="shared" si="0"/>
        <v>70.125</v>
      </c>
      <c r="G10" s="348">
        <v>620</v>
      </c>
      <c r="H10" s="347">
        <f t="shared" si="3"/>
        <v>38.0846325167038</v>
      </c>
      <c r="I10" s="347">
        <f t="shared" si="4"/>
        <v>77.5</v>
      </c>
      <c r="J10" s="205" t="s">
        <v>85</v>
      </c>
      <c r="K10" s="401">
        <v>60986</v>
      </c>
      <c r="L10" s="401">
        <v>38246</v>
      </c>
      <c r="M10" s="402">
        <v>-7.26443916395907</v>
      </c>
      <c r="N10" s="403">
        <f t="shared" si="5"/>
        <v>62.7127537467615</v>
      </c>
      <c r="O10" s="343">
        <v>49557</v>
      </c>
      <c r="P10" s="343">
        <v>48197</v>
      </c>
      <c r="Q10" s="442">
        <f t="shared" si="1"/>
        <v>2.82175239122767</v>
      </c>
      <c r="R10" s="443">
        <f t="shared" si="2"/>
        <v>81.2596333584757</v>
      </c>
    </row>
    <row r="11" s="305" customFormat="1" ht="30" customHeight="1" spans="1:18">
      <c r="A11" s="350" t="s">
        <v>86</v>
      </c>
      <c r="B11" s="343">
        <v>927</v>
      </c>
      <c r="C11" s="343">
        <v>1100</v>
      </c>
      <c r="D11" s="344">
        <v>744</v>
      </c>
      <c r="E11" s="345">
        <v>-2.87206266318538</v>
      </c>
      <c r="F11" s="346">
        <f t="shared" si="0"/>
        <v>67.6363636363636</v>
      </c>
      <c r="G11" s="348">
        <v>894</v>
      </c>
      <c r="H11" s="347">
        <f t="shared" si="3"/>
        <v>-3.55987055016181</v>
      </c>
      <c r="I11" s="347">
        <f t="shared" si="4"/>
        <v>81.2727272727273</v>
      </c>
      <c r="J11" s="205" t="s">
        <v>87</v>
      </c>
      <c r="K11" s="404">
        <v>367</v>
      </c>
      <c r="L11" s="401">
        <v>101</v>
      </c>
      <c r="M11" s="402">
        <v>-41.2790697674419</v>
      </c>
      <c r="N11" s="403">
        <f t="shared" si="5"/>
        <v>27.5204359673025</v>
      </c>
      <c r="O11" s="343">
        <v>119</v>
      </c>
      <c r="P11" s="343">
        <v>192</v>
      </c>
      <c r="Q11" s="442">
        <f t="shared" si="1"/>
        <v>-38.0208333333333</v>
      </c>
      <c r="R11" s="443">
        <f t="shared" si="2"/>
        <v>32.425068119891</v>
      </c>
    </row>
    <row r="12" s="305" customFormat="1" ht="30" customHeight="1" spans="1:225">
      <c r="A12" s="351" t="s">
        <v>88</v>
      </c>
      <c r="B12" s="343">
        <v>1035</v>
      </c>
      <c r="C12" s="343">
        <v>1100</v>
      </c>
      <c r="D12" s="344">
        <v>601</v>
      </c>
      <c r="E12" s="345">
        <v>-1.15131578947368</v>
      </c>
      <c r="F12" s="346">
        <f t="shared" si="0"/>
        <v>54.6363636363636</v>
      </c>
      <c r="G12" s="348">
        <v>1056</v>
      </c>
      <c r="H12" s="347">
        <f t="shared" si="3"/>
        <v>2.02898550724638</v>
      </c>
      <c r="I12" s="347">
        <f t="shared" si="4"/>
        <v>96</v>
      </c>
      <c r="J12" s="205" t="s">
        <v>89</v>
      </c>
      <c r="K12" s="401">
        <v>2029</v>
      </c>
      <c r="L12" s="401">
        <v>1199</v>
      </c>
      <c r="M12" s="402">
        <v>42.5683709869203</v>
      </c>
      <c r="N12" s="403">
        <f t="shared" si="5"/>
        <v>59.0931493346476</v>
      </c>
      <c r="O12" s="343">
        <v>1470</v>
      </c>
      <c r="P12" s="343">
        <v>1141</v>
      </c>
      <c r="Q12" s="442">
        <f t="shared" si="1"/>
        <v>28.8343558282209</v>
      </c>
      <c r="R12" s="443">
        <f t="shared" si="2"/>
        <v>72.4494825036964</v>
      </c>
      <c r="HQ12" s="306"/>
    </row>
    <row r="13" s="305" customFormat="1" ht="30" customHeight="1" spans="1:225">
      <c r="A13" s="349" t="s">
        <v>25</v>
      </c>
      <c r="B13" s="343">
        <v>417</v>
      </c>
      <c r="C13" s="342">
        <v>500</v>
      </c>
      <c r="D13" s="344">
        <v>321</v>
      </c>
      <c r="E13" s="345">
        <v>-15.748031496063</v>
      </c>
      <c r="F13" s="346">
        <f t="shared" si="0"/>
        <v>64.2</v>
      </c>
      <c r="G13" s="352">
        <v>350</v>
      </c>
      <c r="H13" s="347">
        <f t="shared" si="3"/>
        <v>-16.0671462829736</v>
      </c>
      <c r="I13" s="347">
        <f t="shared" si="4"/>
        <v>70</v>
      </c>
      <c r="J13" s="205" t="s">
        <v>90</v>
      </c>
      <c r="K13" s="401">
        <v>51784</v>
      </c>
      <c r="L13" s="401">
        <v>38685</v>
      </c>
      <c r="M13" s="402">
        <v>-6.18406693343034</v>
      </c>
      <c r="N13" s="403">
        <f t="shared" si="5"/>
        <v>74.7045419434574</v>
      </c>
      <c r="O13" s="343">
        <v>51073</v>
      </c>
      <c r="P13" s="343">
        <v>49049</v>
      </c>
      <c r="Q13" s="442">
        <f t="shared" si="1"/>
        <v>4.12648575913882</v>
      </c>
      <c r="R13" s="443">
        <f t="shared" si="2"/>
        <v>98.626989031361</v>
      </c>
      <c r="HQ13" s="306"/>
    </row>
    <row r="14" s="305" customFormat="1" ht="30" customHeight="1" spans="1:225">
      <c r="A14" s="350" t="s">
        <v>91</v>
      </c>
      <c r="B14" s="343">
        <v>399</v>
      </c>
      <c r="C14" s="343">
        <v>400</v>
      </c>
      <c r="D14" s="344">
        <v>406</v>
      </c>
      <c r="E14" s="345">
        <v>66.3934426229508</v>
      </c>
      <c r="F14" s="346">
        <f t="shared" si="0"/>
        <v>101.5</v>
      </c>
      <c r="G14" s="348">
        <v>547</v>
      </c>
      <c r="H14" s="347">
        <f t="shared" si="3"/>
        <v>37.0927318295739</v>
      </c>
      <c r="I14" s="347">
        <f t="shared" si="4"/>
        <v>136.75</v>
      </c>
      <c r="J14" s="205" t="s">
        <v>92</v>
      </c>
      <c r="K14" s="401">
        <v>22872</v>
      </c>
      <c r="L14" s="401">
        <v>13458</v>
      </c>
      <c r="M14" s="402">
        <v>-18.2530522990949</v>
      </c>
      <c r="N14" s="403">
        <f t="shared" si="5"/>
        <v>58.8405036726128</v>
      </c>
      <c r="O14" s="343">
        <v>17502</v>
      </c>
      <c r="P14" s="343">
        <v>18509</v>
      </c>
      <c r="Q14" s="442">
        <f t="shared" si="1"/>
        <v>-5.44059646658382</v>
      </c>
      <c r="R14" s="443">
        <f t="shared" si="2"/>
        <v>76.5215110178384</v>
      </c>
      <c r="HQ14" s="306"/>
    </row>
    <row r="15" s="305" customFormat="1" ht="30" customHeight="1" spans="1:225">
      <c r="A15" s="351" t="s">
        <v>93</v>
      </c>
      <c r="B15" s="343">
        <v>496</v>
      </c>
      <c r="C15" s="343">
        <v>500</v>
      </c>
      <c r="D15" s="344">
        <v>75</v>
      </c>
      <c r="E15" s="345">
        <v>-83.2589285714286</v>
      </c>
      <c r="F15" s="346">
        <f t="shared" si="0"/>
        <v>15</v>
      </c>
      <c r="G15" s="348">
        <v>152</v>
      </c>
      <c r="H15" s="347">
        <f t="shared" si="3"/>
        <v>-69.3548387096774</v>
      </c>
      <c r="I15" s="347">
        <f t="shared" si="4"/>
        <v>30.4</v>
      </c>
      <c r="J15" s="205" t="s">
        <v>94</v>
      </c>
      <c r="K15" s="401">
        <v>2897</v>
      </c>
      <c r="L15" s="401">
        <v>2024</v>
      </c>
      <c r="M15" s="402">
        <v>12.8834355828221</v>
      </c>
      <c r="N15" s="403">
        <f t="shared" si="5"/>
        <v>69.8653779772178</v>
      </c>
      <c r="O15" s="343">
        <v>2024</v>
      </c>
      <c r="P15" s="343">
        <v>2292</v>
      </c>
      <c r="Q15" s="442">
        <f t="shared" si="1"/>
        <v>-11.6928446771379</v>
      </c>
      <c r="R15" s="443">
        <f t="shared" si="2"/>
        <v>69.8653779772178</v>
      </c>
      <c r="HQ15" s="306"/>
    </row>
    <row r="16" s="305" customFormat="1" ht="30" customHeight="1" spans="1:225">
      <c r="A16" s="349" t="s">
        <v>28</v>
      </c>
      <c r="B16" s="343">
        <v>783</v>
      </c>
      <c r="C16" s="343">
        <v>780</v>
      </c>
      <c r="D16" s="344">
        <v>620</v>
      </c>
      <c r="E16" s="345">
        <v>-5.34351145038168</v>
      </c>
      <c r="F16" s="346">
        <f t="shared" si="0"/>
        <v>79.4871794871795</v>
      </c>
      <c r="G16" s="348">
        <v>741</v>
      </c>
      <c r="H16" s="347">
        <f t="shared" si="3"/>
        <v>-5.3639846743295</v>
      </c>
      <c r="I16" s="347">
        <f t="shared" si="4"/>
        <v>95</v>
      </c>
      <c r="J16" s="205" t="s">
        <v>95</v>
      </c>
      <c r="K16" s="401">
        <v>4907</v>
      </c>
      <c r="L16" s="401">
        <v>17082</v>
      </c>
      <c r="M16" s="402">
        <v>58.1081081081081</v>
      </c>
      <c r="N16" s="403">
        <f t="shared" si="5"/>
        <v>348.114937843896</v>
      </c>
      <c r="O16" s="343">
        <v>17514</v>
      </c>
      <c r="P16" s="343">
        <v>13101</v>
      </c>
      <c r="Q16" s="442">
        <f t="shared" si="1"/>
        <v>33.6844515685826</v>
      </c>
      <c r="R16" s="443">
        <f t="shared" si="2"/>
        <v>356.918687589158</v>
      </c>
      <c r="HQ16" s="306"/>
    </row>
    <row r="17" s="305" customFormat="1" ht="30" customHeight="1" spans="1:225">
      <c r="A17" s="341" t="s">
        <v>29</v>
      </c>
      <c r="B17" s="343">
        <v>612</v>
      </c>
      <c r="C17" s="343">
        <v>539</v>
      </c>
      <c r="D17" s="344">
        <v>604</v>
      </c>
      <c r="E17" s="345">
        <v>7.28241563055062</v>
      </c>
      <c r="F17" s="346">
        <f t="shared" si="0"/>
        <v>112.059369202226</v>
      </c>
      <c r="G17" s="348">
        <v>706</v>
      </c>
      <c r="H17" s="347">
        <f t="shared" si="3"/>
        <v>15.359477124183</v>
      </c>
      <c r="I17" s="347">
        <f t="shared" si="4"/>
        <v>130.983302411874</v>
      </c>
      <c r="J17" s="205" t="s">
        <v>96</v>
      </c>
      <c r="K17" s="401">
        <v>73188</v>
      </c>
      <c r="L17" s="401">
        <v>54699</v>
      </c>
      <c r="M17" s="402">
        <v>-0.633992152303444</v>
      </c>
      <c r="N17" s="403">
        <f t="shared" si="5"/>
        <v>74.7376619117888</v>
      </c>
      <c r="O17" s="343">
        <v>66111</v>
      </c>
      <c r="P17" s="343">
        <v>63045</v>
      </c>
      <c r="Q17" s="442">
        <f t="shared" si="1"/>
        <v>4.86319295741137</v>
      </c>
      <c r="R17" s="443">
        <f t="shared" si="2"/>
        <v>90.330382029841</v>
      </c>
      <c r="HQ17" s="306"/>
    </row>
    <row r="18" s="305" customFormat="1" ht="30" customHeight="1" spans="1:18">
      <c r="A18" s="341" t="s">
        <v>30</v>
      </c>
      <c r="B18" s="353">
        <v>1534</v>
      </c>
      <c r="C18" s="343">
        <v>1800</v>
      </c>
      <c r="D18" s="344">
        <v>1355</v>
      </c>
      <c r="E18" s="345">
        <v>-1.16703136396791</v>
      </c>
      <c r="F18" s="346">
        <f t="shared" si="0"/>
        <v>75.2777777777778</v>
      </c>
      <c r="G18" s="348">
        <v>1603</v>
      </c>
      <c r="H18" s="347">
        <f t="shared" si="3"/>
        <v>4.4980443285528</v>
      </c>
      <c r="I18" s="347">
        <f t="shared" si="4"/>
        <v>89.0555555555556</v>
      </c>
      <c r="J18" s="205" t="s">
        <v>97</v>
      </c>
      <c r="K18" s="401">
        <v>8863</v>
      </c>
      <c r="L18" s="401">
        <v>1751</v>
      </c>
      <c r="M18" s="402">
        <v>-10.9811896288765</v>
      </c>
      <c r="N18" s="403">
        <f t="shared" si="5"/>
        <v>19.7562901951935</v>
      </c>
      <c r="O18" s="343">
        <v>1866</v>
      </c>
      <c r="P18" s="343">
        <v>2128</v>
      </c>
      <c r="Q18" s="442">
        <f t="shared" si="1"/>
        <v>-12.312030075188</v>
      </c>
      <c r="R18" s="443">
        <f t="shared" si="2"/>
        <v>21.0538192485614</v>
      </c>
    </row>
    <row r="19" s="305" customFormat="1" ht="30" customHeight="1" spans="1:225">
      <c r="A19" s="354" t="s">
        <v>98</v>
      </c>
      <c r="B19" s="353">
        <v>68</v>
      </c>
      <c r="C19" s="355">
        <v>70</v>
      </c>
      <c r="D19" s="344">
        <v>111</v>
      </c>
      <c r="E19" s="345">
        <v>65.6716417910448</v>
      </c>
      <c r="F19" s="346">
        <f t="shared" si="0"/>
        <v>158.571428571429</v>
      </c>
      <c r="G19" s="348">
        <v>113</v>
      </c>
      <c r="H19" s="347">
        <f t="shared" si="3"/>
        <v>66.1764705882353</v>
      </c>
      <c r="I19" s="347">
        <f t="shared" si="4"/>
        <v>161.428571428571</v>
      </c>
      <c r="J19" s="205" t="s">
        <v>99</v>
      </c>
      <c r="K19" s="401">
        <v>1627</v>
      </c>
      <c r="L19" s="401">
        <v>937</v>
      </c>
      <c r="M19" s="402">
        <v>-19.0846286701209</v>
      </c>
      <c r="N19" s="403">
        <f t="shared" si="5"/>
        <v>57.5906576521205</v>
      </c>
      <c r="O19" s="343">
        <v>1052</v>
      </c>
      <c r="P19" s="343">
        <v>1288</v>
      </c>
      <c r="Q19" s="442">
        <f t="shared" si="1"/>
        <v>-18.3229813664596</v>
      </c>
      <c r="R19" s="443">
        <f t="shared" si="2"/>
        <v>64.6588813767671</v>
      </c>
      <c r="HQ19" s="306"/>
    </row>
    <row r="20" s="305" customFormat="1" ht="30" customHeight="1" spans="1:225">
      <c r="A20" s="356" t="s">
        <v>100</v>
      </c>
      <c r="B20" s="353"/>
      <c r="C20" s="357"/>
      <c r="D20" s="344"/>
      <c r="E20" s="345"/>
      <c r="F20" s="346"/>
      <c r="G20" s="357"/>
      <c r="H20" s="347"/>
      <c r="I20" s="347"/>
      <c r="J20" s="356" t="s">
        <v>101</v>
      </c>
      <c r="K20" s="401">
        <v>144</v>
      </c>
      <c r="L20" s="401">
        <v>69</v>
      </c>
      <c r="M20" s="402">
        <v>-52.4137931034483</v>
      </c>
      <c r="N20" s="403">
        <f t="shared" si="5"/>
        <v>47.9166666666667</v>
      </c>
      <c r="O20" s="343">
        <v>109</v>
      </c>
      <c r="P20" s="343">
        <v>172</v>
      </c>
      <c r="Q20" s="442">
        <f t="shared" si="1"/>
        <v>-36.6279069767442</v>
      </c>
      <c r="R20" s="443">
        <f t="shared" si="2"/>
        <v>75.6944444444444</v>
      </c>
      <c r="HQ20" s="306"/>
    </row>
    <row r="21" s="305" customFormat="1" ht="30" customHeight="1" spans="1:225">
      <c r="A21" s="356" t="s">
        <v>102</v>
      </c>
      <c r="B21" s="343">
        <v>29589</v>
      </c>
      <c r="C21" s="358">
        <v>60000</v>
      </c>
      <c r="D21" s="343">
        <v>14464</v>
      </c>
      <c r="E21" s="359">
        <v>-37.0473537604457</v>
      </c>
      <c r="F21" s="346">
        <f t="shared" si="0"/>
        <v>24.1066666666667</v>
      </c>
      <c r="G21" s="348">
        <v>14664</v>
      </c>
      <c r="H21" s="347">
        <f t="shared" ref="H21:H27" si="6">(G21-B21)/B21*100</f>
        <v>-50.4410422792254</v>
      </c>
      <c r="I21" s="347">
        <f t="shared" ref="I21:I27" si="7">G21/C21*100</f>
        <v>24.44</v>
      </c>
      <c r="J21" s="356" t="s">
        <v>103</v>
      </c>
      <c r="K21" s="401">
        <v>1684</v>
      </c>
      <c r="L21" s="401">
        <v>1314</v>
      </c>
      <c r="M21" s="402">
        <v>99.3930197268589</v>
      </c>
      <c r="N21" s="403">
        <f t="shared" si="5"/>
        <v>78.0285035629454</v>
      </c>
      <c r="O21" s="343">
        <v>1321</v>
      </c>
      <c r="P21" s="343">
        <v>1228</v>
      </c>
      <c r="Q21" s="442">
        <f t="shared" si="1"/>
        <v>7.57328990228013</v>
      </c>
      <c r="R21" s="443">
        <f t="shared" si="2"/>
        <v>78.4441805225653</v>
      </c>
      <c r="HQ21" s="306"/>
    </row>
    <row r="22" s="305" customFormat="1" ht="30" customHeight="1" spans="1:225">
      <c r="A22" s="351" t="s">
        <v>104</v>
      </c>
      <c r="B22" s="343">
        <v>2117</v>
      </c>
      <c r="C22" s="353">
        <v>1740</v>
      </c>
      <c r="D22" s="343">
        <v>1476</v>
      </c>
      <c r="E22" s="359">
        <v>-12.2994652406417</v>
      </c>
      <c r="F22" s="346">
        <f t="shared" si="0"/>
        <v>84.8275862068966</v>
      </c>
      <c r="G22" s="348">
        <v>1820</v>
      </c>
      <c r="H22" s="347">
        <f t="shared" si="6"/>
        <v>-14.0292867264998</v>
      </c>
      <c r="I22" s="347">
        <f t="shared" si="7"/>
        <v>104.597701149425</v>
      </c>
      <c r="J22" s="356" t="s">
        <v>105</v>
      </c>
      <c r="K22" s="401">
        <v>9298</v>
      </c>
      <c r="L22" s="401">
        <v>11267</v>
      </c>
      <c r="M22" s="402">
        <v>-18.7612661331026</v>
      </c>
      <c r="N22" s="403">
        <f t="shared" si="5"/>
        <v>121.17659711766</v>
      </c>
      <c r="O22" s="343">
        <v>11513</v>
      </c>
      <c r="P22" s="343">
        <v>15291</v>
      </c>
      <c r="Q22" s="442">
        <f t="shared" si="1"/>
        <v>-24.7073441893925</v>
      </c>
      <c r="R22" s="443">
        <f t="shared" ref="R22:R29" si="8">O22/K22*100</f>
        <v>123.822327382233</v>
      </c>
      <c r="HQ22" s="306"/>
    </row>
    <row r="23" s="305" customFormat="1" ht="30" customHeight="1" spans="1:225">
      <c r="A23" s="351" t="s">
        <v>106</v>
      </c>
      <c r="B23" s="343">
        <v>2225</v>
      </c>
      <c r="C23" s="353">
        <v>2100</v>
      </c>
      <c r="D23" s="343">
        <v>2575</v>
      </c>
      <c r="E23" s="359">
        <v>109.349593495935</v>
      </c>
      <c r="F23" s="346">
        <f t="shared" si="0"/>
        <v>122.619047619048</v>
      </c>
      <c r="G23" s="343">
        <v>2899</v>
      </c>
      <c r="H23" s="347">
        <f t="shared" si="6"/>
        <v>30.2921348314607</v>
      </c>
      <c r="I23" s="347">
        <f t="shared" si="7"/>
        <v>138.047619047619</v>
      </c>
      <c r="J23" s="356" t="s">
        <v>107</v>
      </c>
      <c r="K23" s="401">
        <v>4743</v>
      </c>
      <c r="L23" s="401">
        <v>5492</v>
      </c>
      <c r="M23" s="402">
        <v>29.6506137865911</v>
      </c>
      <c r="N23" s="403">
        <f t="shared" si="5"/>
        <v>115.791693021295</v>
      </c>
      <c r="O23" s="343">
        <v>7125</v>
      </c>
      <c r="P23" s="343">
        <v>4306</v>
      </c>
      <c r="Q23" s="442">
        <f t="shared" si="1"/>
        <v>65.466790524849</v>
      </c>
      <c r="R23" s="443">
        <f t="shared" si="8"/>
        <v>150.22137887413</v>
      </c>
      <c r="HQ23" s="306"/>
    </row>
    <row r="24" s="305" customFormat="1" ht="30" customHeight="1" spans="1:225">
      <c r="A24" s="351" t="s">
        <v>108</v>
      </c>
      <c r="B24" s="357">
        <f>B25+B26+B27+B29</f>
        <v>1275</v>
      </c>
      <c r="C24" s="357">
        <v>1276</v>
      </c>
      <c r="D24" s="357">
        <f>D25+D26+D27</f>
        <v>1008</v>
      </c>
      <c r="E24" s="345">
        <v>-6.05778191985089</v>
      </c>
      <c r="F24" s="346">
        <f t="shared" si="0"/>
        <v>78.9968652037618</v>
      </c>
      <c r="G24" s="357">
        <f>G25+G26+G27</f>
        <v>1251</v>
      </c>
      <c r="H24" s="347">
        <f t="shared" si="6"/>
        <v>-1.88235294117647</v>
      </c>
      <c r="I24" s="347">
        <f t="shared" si="7"/>
        <v>98.0407523510972</v>
      </c>
      <c r="J24" s="356" t="s">
        <v>109</v>
      </c>
      <c r="K24" s="401">
        <v>2377</v>
      </c>
      <c r="L24" s="401">
        <v>286</v>
      </c>
      <c r="M24" s="402">
        <v>-42.2222222222222</v>
      </c>
      <c r="N24" s="403">
        <f t="shared" si="5"/>
        <v>12.031973075305</v>
      </c>
      <c r="O24" s="343">
        <v>287</v>
      </c>
      <c r="P24" s="343">
        <v>748</v>
      </c>
      <c r="Q24" s="442">
        <f t="shared" si="1"/>
        <v>-61.6310160427808</v>
      </c>
      <c r="R24" s="443">
        <f t="shared" si="8"/>
        <v>12.0740429112326</v>
      </c>
      <c r="HQ24" s="306"/>
    </row>
    <row r="25" s="305" customFormat="1" ht="30" customHeight="1" spans="1:225">
      <c r="A25" s="351" t="s">
        <v>110</v>
      </c>
      <c r="B25" s="343">
        <v>545</v>
      </c>
      <c r="C25" s="360">
        <v>630</v>
      </c>
      <c r="D25" s="344">
        <v>470</v>
      </c>
      <c r="E25" s="359">
        <v>3.2967032967033</v>
      </c>
      <c r="F25" s="346">
        <f t="shared" si="0"/>
        <v>74.6031746031746</v>
      </c>
      <c r="G25" s="348">
        <v>663</v>
      </c>
      <c r="H25" s="347">
        <f t="shared" si="6"/>
        <v>21.651376146789</v>
      </c>
      <c r="I25" s="347">
        <f t="shared" si="7"/>
        <v>105.238095238095</v>
      </c>
      <c r="J25" s="356" t="s">
        <v>111</v>
      </c>
      <c r="K25" s="401">
        <v>2218</v>
      </c>
      <c r="L25" s="401">
        <v>2130</v>
      </c>
      <c r="M25" s="402">
        <v>-3.48889895786135</v>
      </c>
      <c r="N25" s="403">
        <f t="shared" si="5"/>
        <v>96.0324616771867</v>
      </c>
      <c r="O25" s="343">
        <v>2628</v>
      </c>
      <c r="P25" s="343">
        <v>2378</v>
      </c>
      <c r="Q25" s="442">
        <f t="shared" si="1"/>
        <v>10.5130361648444</v>
      </c>
      <c r="R25" s="443">
        <f t="shared" si="8"/>
        <v>118.485121731289</v>
      </c>
      <c r="HQ25" s="306"/>
    </row>
    <row r="26" s="305" customFormat="1" ht="30" customHeight="1" spans="1:225">
      <c r="A26" s="361" t="s">
        <v>112</v>
      </c>
      <c r="B26" s="343">
        <v>365</v>
      </c>
      <c r="C26" s="362">
        <v>390</v>
      </c>
      <c r="D26" s="344">
        <v>313</v>
      </c>
      <c r="E26" s="363">
        <v>2.62295081967213</v>
      </c>
      <c r="F26" s="346">
        <f t="shared" si="0"/>
        <v>80.2564102564103</v>
      </c>
      <c r="G26" s="348">
        <v>343</v>
      </c>
      <c r="H26" s="347">
        <f t="shared" si="6"/>
        <v>-6.02739726027397</v>
      </c>
      <c r="I26" s="347">
        <f t="shared" si="7"/>
        <v>87.9487179487179</v>
      </c>
      <c r="J26" s="356" t="s">
        <v>113</v>
      </c>
      <c r="K26" s="404">
        <v>3000</v>
      </c>
      <c r="L26" s="405"/>
      <c r="M26" s="402"/>
      <c r="N26" s="403"/>
      <c r="O26" s="343"/>
      <c r="P26" s="343"/>
      <c r="Q26" s="442"/>
      <c r="R26" s="443"/>
      <c r="HQ26" s="306"/>
    </row>
    <row r="27" s="305" customFormat="1" ht="30" customHeight="1" spans="1:225">
      <c r="A27" s="351" t="s">
        <v>114</v>
      </c>
      <c r="B27" s="364">
        <v>265</v>
      </c>
      <c r="C27" s="362">
        <v>256</v>
      </c>
      <c r="D27" s="112">
        <v>225</v>
      </c>
      <c r="E27" s="363">
        <v>5.63380281690141</v>
      </c>
      <c r="F27" s="346">
        <f t="shared" si="0"/>
        <v>87.890625</v>
      </c>
      <c r="G27" s="348">
        <v>245</v>
      </c>
      <c r="H27" s="347">
        <f t="shared" si="6"/>
        <v>-7.54716981132075</v>
      </c>
      <c r="I27" s="347">
        <f t="shared" si="7"/>
        <v>95.703125</v>
      </c>
      <c r="J27" s="356" t="s">
        <v>115</v>
      </c>
      <c r="K27" s="404">
        <v>10750</v>
      </c>
      <c r="L27" s="401"/>
      <c r="M27" s="402">
        <v>0</v>
      </c>
      <c r="N27" s="403">
        <f t="shared" si="5"/>
        <v>0</v>
      </c>
      <c r="O27" s="343"/>
      <c r="P27" s="343">
        <v>87</v>
      </c>
      <c r="Q27" s="442">
        <f t="shared" ref="Q27:Q29" si="9">(O27-P27)/P27*100</f>
        <v>-100</v>
      </c>
      <c r="R27" s="443">
        <f t="shared" si="8"/>
        <v>0</v>
      </c>
      <c r="HQ27" s="306"/>
    </row>
    <row r="28" s="305" customFormat="1" ht="30" customHeight="1" spans="1:225">
      <c r="A28" s="365" t="s">
        <v>116</v>
      </c>
      <c r="B28" s="364"/>
      <c r="C28" s="353"/>
      <c r="D28" s="344"/>
      <c r="E28" s="359"/>
      <c r="F28" s="346"/>
      <c r="G28" s="348"/>
      <c r="H28" s="347"/>
      <c r="I28" s="347"/>
      <c r="J28" s="356" t="s">
        <v>117</v>
      </c>
      <c r="K28" s="406">
        <v>3391</v>
      </c>
      <c r="L28" s="406">
        <v>4814</v>
      </c>
      <c r="M28" s="402">
        <v>12910.8108108108</v>
      </c>
      <c r="N28" s="403">
        <f t="shared" si="5"/>
        <v>141.964022412268</v>
      </c>
      <c r="O28" s="343">
        <v>4841</v>
      </c>
      <c r="P28" s="343">
        <v>3762</v>
      </c>
      <c r="Q28" s="442">
        <f t="shared" si="9"/>
        <v>28.6815523657629</v>
      </c>
      <c r="R28" s="443">
        <f t="shared" si="8"/>
        <v>142.760247714538</v>
      </c>
      <c r="HQ28" s="306"/>
    </row>
    <row r="29" s="305" customFormat="1" ht="30" customHeight="1" spans="1:225">
      <c r="A29" s="351" t="s">
        <v>118</v>
      </c>
      <c r="B29" s="353">
        <v>100</v>
      </c>
      <c r="C29" s="360"/>
      <c r="D29" s="353"/>
      <c r="E29" s="359">
        <v>-100</v>
      </c>
      <c r="F29" s="346"/>
      <c r="G29" s="348"/>
      <c r="H29" s="347">
        <f t="shared" ref="H29:H31" si="10">(G29-B29)/B29*100</f>
        <v>-100</v>
      </c>
      <c r="I29" s="347"/>
      <c r="J29" s="407" t="s">
        <v>119</v>
      </c>
      <c r="K29" s="406"/>
      <c r="L29" s="406"/>
      <c r="M29" s="402"/>
      <c r="N29" s="403"/>
      <c r="O29" s="343"/>
      <c r="P29" s="343">
        <v>30</v>
      </c>
      <c r="Q29" s="442">
        <f t="shared" si="9"/>
        <v>-100</v>
      </c>
      <c r="R29" s="443"/>
      <c r="HQ29" s="306"/>
    </row>
    <row r="30" s="305" customFormat="1" ht="30" customHeight="1" spans="1:225">
      <c r="A30" s="341" t="s">
        <v>120</v>
      </c>
      <c r="B30" s="353">
        <v>187</v>
      </c>
      <c r="C30" s="366">
        <v>180</v>
      </c>
      <c r="D30" s="353">
        <v>70</v>
      </c>
      <c r="E30" s="359">
        <v>-55.4140127388535</v>
      </c>
      <c r="F30" s="346">
        <f t="shared" si="0"/>
        <v>38.8888888888889</v>
      </c>
      <c r="G30" s="348">
        <v>93</v>
      </c>
      <c r="H30" s="347">
        <f t="shared" si="10"/>
        <v>-50.2673796791444</v>
      </c>
      <c r="I30" s="347">
        <f t="shared" ref="I30:I37" si="11">G30/C30*100</f>
        <v>51.6666666666667</v>
      </c>
      <c r="J30" s="356"/>
      <c r="K30" s="405"/>
      <c r="L30" s="405"/>
      <c r="M30" s="402"/>
      <c r="N30" s="403"/>
      <c r="O30" s="343"/>
      <c r="P30" s="343"/>
      <c r="Q30" s="442"/>
      <c r="R30" s="443"/>
      <c r="HQ30" s="306"/>
    </row>
    <row r="31" s="305" customFormat="1" ht="30" customHeight="1" spans="1:225">
      <c r="A31" s="341" t="s">
        <v>121</v>
      </c>
      <c r="B31" s="353">
        <v>27</v>
      </c>
      <c r="C31" s="367">
        <v>12</v>
      </c>
      <c r="D31" s="353">
        <v>7</v>
      </c>
      <c r="E31" s="359">
        <v>-30</v>
      </c>
      <c r="F31" s="346">
        <f t="shared" si="0"/>
        <v>58.3333333333333</v>
      </c>
      <c r="G31" s="348">
        <v>9</v>
      </c>
      <c r="H31" s="347">
        <f t="shared" si="10"/>
        <v>-66.6666666666667</v>
      </c>
      <c r="I31" s="347">
        <f t="shared" si="11"/>
        <v>75</v>
      </c>
      <c r="J31" s="408"/>
      <c r="K31" s="405"/>
      <c r="L31" s="405"/>
      <c r="M31" s="402"/>
      <c r="N31" s="403"/>
      <c r="O31" s="343"/>
      <c r="P31" s="343"/>
      <c r="Q31" s="442"/>
      <c r="R31" s="443"/>
      <c r="HQ31" s="306"/>
    </row>
    <row r="32" s="305" customFormat="1" ht="30" customHeight="1" spans="1:225">
      <c r="A32" s="368" t="s">
        <v>122</v>
      </c>
      <c r="B32" s="368"/>
      <c r="C32" s="369"/>
      <c r="D32" s="368"/>
      <c r="E32" s="370"/>
      <c r="F32" s="346"/>
      <c r="G32" s="369"/>
      <c r="H32" s="347"/>
      <c r="I32" s="347"/>
      <c r="J32" s="408"/>
      <c r="K32" s="405"/>
      <c r="L32" s="405"/>
      <c r="M32" s="402"/>
      <c r="N32" s="403"/>
      <c r="O32" s="404"/>
      <c r="P32" s="405"/>
      <c r="Q32" s="442"/>
      <c r="R32" s="443"/>
      <c r="HQ32" s="306"/>
    </row>
    <row r="33" s="305" customFormat="1" ht="30" customHeight="1" spans="1:225">
      <c r="A33" s="371"/>
      <c r="B33" s="371"/>
      <c r="C33" s="369"/>
      <c r="D33" s="371"/>
      <c r="E33" s="372"/>
      <c r="F33" s="346"/>
      <c r="G33" s="369"/>
      <c r="H33" s="347"/>
      <c r="I33" s="347"/>
      <c r="J33" s="409" t="s">
        <v>123</v>
      </c>
      <c r="K33" s="410">
        <f>SUM(K7:K32)</f>
        <v>299774</v>
      </c>
      <c r="L33" s="410">
        <f>SUM(L7:L32)</f>
        <v>213286</v>
      </c>
      <c r="M33" s="411">
        <v>-3.72</v>
      </c>
      <c r="N33" s="412">
        <f t="shared" ref="N33:N36" si="12">L33/K33*100</f>
        <v>71.1489321955873</v>
      </c>
      <c r="O33" s="413">
        <f>SUM(O7:O30)</f>
        <v>261589</v>
      </c>
      <c r="P33" s="410">
        <f>SUM(P7:P30)</f>
        <v>260638</v>
      </c>
      <c r="Q33" s="444">
        <f>(O33-P33)/P33*100</f>
        <v>0.364873886386482</v>
      </c>
      <c r="R33" s="445">
        <f t="shared" ref="R33:R36" si="13">O33/K33*100</f>
        <v>87.2620707599725</v>
      </c>
      <c r="HQ33" s="306"/>
    </row>
    <row r="34" s="305" customFormat="1" ht="30" customHeight="1" spans="1:225">
      <c r="A34" s="373" t="s">
        <v>124</v>
      </c>
      <c r="B34" s="374">
        <f t="shared" ref="B34:G34" si="14">SUM(B7:B24,B30,B31,B32)</f>
        <v>50990</v>
      </c>
      <c r="C34" s="374">
        <f t="shared" si="14"/>
        <v>81308</v>
      </c>
      <c r="D34" s="374">
        <f t="shared" si="14"/>
        <v>32810</v>
      </c>
      <c r="E34" s="375">
        <v>-18.1468915277916</v>
      </c>
      <c r="F34" s="376">
        <f t="shared" si="0"/>
        <v>40.3527328184189</v>
      </c>
      <c r="G34" s="374">
        <f>SUM(G7:G24,G30,G31,G32)</f>
        <v>36799</v>
      </c>
      <c r="H34" s="377">
        <f t="shared" ref="H34:H37" si="15">(G34-B34)/B34*100</f>
        <v>-27.8309472445578</v>
      </c>
      <c r="I34" s="377">
        <f t="shared" si="11"/>
        <v>45.2587691248094</v>
      </c>
      <c r="J34" s="414" t="s">
        <v>125</v>
      </c>
      <c r="K34" s="410">
        <f>K35+K36</f>
        <v>4237</v>
      </c>
      <c r="L34" s="410">
        <v>4237</v>
      </c>
      <c r="M34" s="415">
        <v>34.3799555978433</v>
      </c>
      <c r="N34" s="412">
        <f t="shared" si="12"/>
        <v>100</v>
      </c>
      <c r="O34" s="410">
        <f>O35+O36</f>
        <v>4237</v>
      </c>
      <c r="P34" s="410">
        <f>P35+P36</f>
        <v>10298</v>
      </c>
      <c r="Q34" s="444">
        <f>(O34-P34)/P34*100</f>
        <v>-58.8560885608856</v>
      </c>
      <c r="R34" s="445">
        <f t="shared" si="13"/>
        <v>100</v>
      </c>
      <c r="HQ34" s="306"/>
    </row>
    <row r="35" s="305" customFormat="1" ht="30" customHeight="1" spans="1:225">
      <c r="A35" s="373" t="s">
        <v>126</v>
      </c>
      <c r="B35" s="378">
        <f>B36+B42+B71</f>
        <v>219226</v>
      </c>
      <c r="C35" s="378">
        <f>C36+C42+C71</f>
        <v>165005</v>
      </c>
      <c r="D35" s="378">
        <f>D36+D42+D71</f>
        <v>189193.99</v>
      </c>
      <c r="E35" s="379">
        <v>-5.31965970223946</v>
      </c>
      <c r="F35" s="376">
        <f t="shared" si="0"/>
        <v>114.659549710615</v>
      </c>
      <c r="G35" s="378">
        <f>G36+G42+G71</f>
        <v>189193.99</v>
      </c>
      <c r="H35" s="377">
        <f t="shared" si="15"/>
        <v>-13.6991095946649</v>
      </c>
      <c r="I35" s="377">
        <f t="shared" si="11"/>
        <v>114.659549710615</v>
      </c>
      <c r="J35" s="416" t="s">
        <v>127</v>
      </c>
      <c r="K35" s="417">
        <v>48</v>
      </c>
      <c r="L35" s="417">
        <v>48</v>
      </c>
      <c r="M35" s="418">
        <v>0</v>
      </c>
      <c r="N35" s="419">
        <f t="shared" si="12"/>
        <v>100</v>
      </c>
      <c r="O35" s="417">
        <v>48</v>
      </c>
      <c r="P35" s="343">
        <v>48</v>
      </c>
      <c r="Q35" s="442">
        <f>(O35-P35)/P35*100</f>
        <v>0</v>
      </c>
      <c r="R35" s="443">
        <f t="shared" si="13"/>
        <v>100</v>
      </c>
      <c r="HQ35" s="306"/>
    </row>
    <row r="36" s="305" customFormat="1" ht="30" customHeight="1" spans="1:225">
      <c r="A36" s="380" t="s">
        <v>128</v>
      </c>
      <c r="B36" s="378">
        <f t="shared" ref="B36:G36" si="16">SUM(B37:B41)</f>
        <v>4338</v>
      </c>
      <c r="C36" s="381">
        <f t="shared" si="16"/>
        <v>4338</v>
      </c>
      <c r="D36" s="378">
        <f t="shared" si="16"/>
        <v>4338</v>
      </c>
      <c r="E36" s="379">
        <v>0</v>
      </c>
      <c r="F36" s="376">
        <f t="shared" si="0"/>
        <v>100</v>
      </c>
      <c r="G36" s="381">
        <f t="shared" si="16"/>
        <v>4338</v>
      </c>
      <c r="H36" s="377">
        <f t="shared" si="15"/>
        <v>0</v>
      </c>
      <c r="I36" s="377">
        <f t="shared" si="11"/>
        <v>100</v>
      </c>
      <c r="J36" s="416" t="s">
        <v>129</v>
      </c>
      <c r="K36" s="420">
        <v>4189</v>
      </c>
      <c r="L36" s="421">
        <v>4189</v>
      </c>
      <c r="M36" s="418">
        <v>34.9114331723027</v>
      </c>
      <c r="N36" s="419">
        <f t="shared" si="12"/>
        <v>100</v>
      </c>
      <c r="O36" s="421">
        <v>4189</v>
      </c>
      <c r="P36" s="343">
        <v>10250</v>
      </c>
      <c r="Q36" s="442">
        <f>(O36-P36)/P36*100</f>
        <v>-59.1317073170732</v>
      </c>
      <c r="R36" s="443">
        <f t="shared" si="13"/>
        <v>100</v>
      </c>
      <c r="HQ36" s="306"/>
    </row>
    <row r="37" s="305" customFormat="1" ht="37" customHeight="1" spans="1:225">
      <c r="A37" s="382" t="s">
        <v>130</v>
      </c>
      <c r="B37" s="343">
        <v>2020</v>
      </c>
      <c r="C37" s="343">
        <v>2020</v>
      </c>
      <c r="D37" s="343">
        <v>2020</v>
      </c>
      <c r="E37" s="359">
        <v>0</v>
      </c>
      <c r="F37" s="346">
        <f t="shared" si="0"/>
        <v>100</v>
      </c>
      <c r="G37" s="343">
        <v>2020</v>
      </c>
      <c r="H37" s="347">
        <f t="shared" si="15"/>
        <v>0</v>
      </c>
      <c r="I37" s="347">
        <f t="shared" si="11"/>
        <v>100</v>
      </c>
      <c r="J37" s="205"/>
      <c r="K37" s="421"/>
      <c r="L37" s="421"/>
      <c r="M37" s="422"/>
      <c r="N37" s="403"/>
      <c r="O37" s="420"/>
      <c r="P37" s="343"/>
      <c r="Q37" s="442"/>
      <c r="R37" s="443"/>
      <c r="HQ37" s="306"/>
    </row>
    <row r="38" s="305" customFormat="1" ht="37" customHeight="1" spans="1:225">
      <c r="A38" s="382" t="s">
        <v>131</v>
      </c>
      <c r="B38" s="343">
        <v>412</v>
      </c>
      <c r="C38" s="343">
        <v>412</v>
      </c>
      <c r="D38" s="343">
        <v>412</v>
      </c>
      <c r="E38" s="359">
        <v>0</v>
      </c>
      <c r="F38" s="346">
        <f t="shared" si="0"/>
        <v>100</v>
      </c>
      <c r="G38" s="343">
        <v>412</v>
      </c>
      <c r="H38" s="347">
        <f t="shared" ref="H38:H55" si="17">(G38-B38)/B38*100</f>
        <v>0</v>
      </c>
      <c r="I38" s="347">
        <f t="shared" ref="I38:I48" si="18">G38/C38*100</f>
        <v>100</v>
      </c>
      <c r="J38" s="414" t="s">
        <v>132</v>
      </c>
      <c r="K38" s="423">
        <v>1657</v>
      </c>
      <c r="L38" s="423">
        <v>61</v>
      </c>
      <c r="M38" s="424">
        <v>-85.3365384615385</v>
      </c>
      <c r="N38" s="412">
        <f>L38/K38*100</f>
        <v>3.68135184067592</v>
      </c>
      <c r="O38" s="425">
        <v>61</v>
      </c>
      <c r="P38" s="423">
        <v>19584</v>
      </c>
      <c r="Q38" s="444">
        <f>(O38-P38)/P38*100</f>
        <v>-99.6885212418301</v>
      </c>
      <c r="R38" s="445">
        <f>O38/K38*100</f>
        <v>3.68135184067592</v>
      </c>
      <c r="HQ38" s="306"/>
    </row>
    <row r="39" s="305" customFormat="1" ht="37" customHeight="1" spans="1:225">
      <c r="A39" s="382" t="s">
        <v>133</v>
      </c>
      <c r="B39" s="353">
        <v>522</v>
      </c>
      <c r="C39" s="343">
        <v>522</v>
      </c>
      <c r="D39" s="343">
        <v>522</v>
      </c>
      <c r="E39" s="359">
        <v>0</v>
      </c>
      <c r="F39" s="346">
        <f t="shared" si="0"/>
        <v>100</v>
      </c>
      <c r="G39" s="343">
        <v>522</v>
      </c>
      <c r="H39" s="347">
        <f t="shared" si="17"/>
        <v>0</v>
      </c>
      <c r="I39" s="347">
        <f t="shared" si="18"/>
        <v>100</v>
      </c>
      <c r="J39" s="426"/>
      <c r="K39" s="423"/>
      <c r="L39" s="423"/>
      <c r="M39" s="424"/>
      <c r="N39" s="403"/>
      <c r="O39" s="425"/>
      <c r="P39" s="423"/>
      <c r="Q39" s="442"/>
      <c r="R39" s="443"/>
      <c r="HQ39" s="306"/>
    </row>
    <row r="40" s="305" customFormat="1" ht="37" customHeight="1" spans="1:225">
      <c r="A40" s="382" t="s">
        <v>134</v>
      </c>
      <c r="B40" s="343">
        <v>284</v>
      </c>
      <c r="C40" s="343">
        <v>284</v>
      </c>
      <c r="D40" s="343">
        <v>284</v>
      </c>
      <c r="E40" s="359">
        <v>0</v>
      </c>
      <c r="F40" s="346">
        <f t="shared" si="0"/>
        <v>100</v>
      </c>
      <c r="G40" s="343">
        <v>284</v>
      </c>
      <c r="H40" s="347">
        <f t="shared" si="17"/>
        <v>0</v>
      </c>
      <c r="I40" s="347">
        <f t="shared" si="18"/>
        <v>100</v>
      </c>
      <c r="J40" s="427"/>
      <c r="K40" s="428"/>
      <c r="L40" s="428"/>
      <c r="M40" s="429"/>
      <c r="N40" s="403"/>
      <c r="O40" s="430"/>
      <c r="P40" s="428"/>
      <c r="Q40" s="442"/>
      <c r="R40" s="443"/>
      <c r="HQ40" s="306"/>
    </row>
    <row r="41" s="305" customFormat="1" ht="30" customHeight="1" spans="1:225">
      <c r="A41" s="382" t="s">
        <v>135</v>
      </c>
      <c r="B41" s="343">
        <v>1100</v>
      </c>
      <c r="C41" s="353">
        <v>1100</v>
      </c>
      <c r="D41" s="353">
        <v>1100</v>
      </c>
      <c r="E41" s="359">
        <v>0</v>
      </c>
      <c r="F41" s="346">
        <f t="shared" si="0"/>
        <v>100</v>
      </c>
      <c r="G41" s="353">
        <v>1100</v>
      </c>
      <c r="H41" s="347">
        <f t="shared" si="17"/>
        <v>0</v>
      </c>
      <c r="I41" s="347">
        <f t="shared" si="18"/>
        <v>100</v>
      </c>
      <c r="J41" s="427"/>
      <c r="K41" s="428"/>
      <c r="L41" s="428"/>
      <c r="M41" s="429"/>
      <c r="N41" s="403"/>
      <c r="O41" s="430"/>
      <c r="P41" s="428"/>
      <c r="Q41" s="442"/>
      <c r="R41" s="443"/>
      <c r="HQ41" s="306"/>
    </row>
    <row r="42" s="305" customFormat="1" ht="30" customHeight="1" spans="1:225">
      <c r="A42" s="380" t="s">
        <v>136</v>
      </c>
      <c r="B42" s="381">
        <f>SUM(B43:B70)</f>
        <v>196205</v>
      </c>
      <c r="C42" s="381">
        <f>SUM(C43:C70)</f>
        <v>156962</v>
      </c>
      <c r="D42" s="381">
        <f>SUM(D43:D70)</f>
        <v>169604.99</v>
      </c>
      <c r="E42" s="383">
        <v>-4.08528530226772</v>
      </c>
      <c r="F42" s="376">
        <f t="shared" si="0"/>
        <v>108.054809444324</v>
      </c>
      <c r="G42" s="381">
        <f>SUM(G43:G70)</f>
        <v>169604.99</v>
      </c>
      <c r="H42" s="377">
        <f t="shared" si="17"/>
        <v>-13.5572538926123</v>
      </c>
      <c r="I42" s="377">
        <f t="shared" si="18"/>
        <v>108.054809444324</v>
      </c>
      <c r="J42" s="427"/>
      <c r="K42" s="428"/>
      <c r="L42" s="428"/>
      <c r="M42" s="429"/>
      <c r="N42" s="403"/>
      <c r="O42" s="430"/>
      <c r="P42" s="428"/>
      <c r="Q42" s="442"/>
      <c r="R42" s="443"/>
      <c r="HQ42" s="306"/>
    </row>
    <row r="43" s="305" customFormat="1" ht="30" customHeight="1" spans="1:225">
      <c r="A43" s="350" t="s">
        <v>137</v>
      </c>
      <c r="B43" s="353">
        <v>1532</v>
      </c>
      <c r="C43" s="353">
        <v>1532</v>
      </c>
      <c r="D43" s="353">
        <v>1532</v>
      </c>
      <c r="E43" s="359">
        <v>0</v>
      </c>
      <c r="F43" s="346">
        <f t="shared" si="0"/>
        <v>100</v>
      </c>
      <c r="G43" s="353">
        <v>1532</v>
      </c>
      <c r="H43" s="347">
        <f t="shared" si="17"/>
        <v>0</v>
      </c>
      <c r="I43" s="347">
        <f t="shared" si="18"/>
        <v>100</v>
      </c>
      <c r="J43" s="427"/>
      <c r="K43" s="421"/>
      <c r="L43" s="421"/>
      <c r="M43" s="422"/>
      <c r="N43" s="403"/>
      <c r="O43" s="420"/>
      <c r="P43" s="421"/>
      <c r="Q43" s="442"/>
      <c r="R43" s="443"/>
      <c r="HQ43" s="306"/>
    </row>
    <row r="44" s="305" customFormat="1" ht="38" customHeight="1" spans="1:225">
      <c r="A44" s="350" t="s">
        <v>138</v>
      </c>
      <c r="B44" s="353">
        <v>55090</v>
      </c>
      <c r="C44" s="353">
        <v>55928</v>
      </c>
      <c r="D44" s="353">
        <v>49889</v>
      </c>
      <c r="E44" s="359">
        <v>-9.44091486658196</v>
      </c>
      <c r="F44" s="346">
        <f t="shared" si="0"/>
        <v>89.2021885281076</v>
      </c>
      <c r="G44" s="353">
        <v>49889</v>
      </c>
      <c r="H44" s="347">
        <f t="shared" si="17"/>
        <v>-9.44091486658196</v>
      </c>
      <c r="I44" s="347">
        <f t="shared" si="18"/>
        <v>89.2021885281076</v>
      </c>
      <c r="J44" s="431" t="s">
        <v>139</v>
      </c>
      <c r="K44" s="410"/>
      <c r="L44" s="410"/>
      <c r="M44" s="432"/>
      <c r="N44" s="433"/>
      <c r="O44" s="413"/>
      <c r="P44" s="410"/>
      <c r="Q44" s="442"/>
      <c r="R44" s="443"/>
      <c r="HQ44" s="306"/>
    </row>
    <row r="45" s="305" customFormat="1" ht="38" customHeight="1" spans="1:225">
      <c r="A45" s="350" t="s">
        <v>140</v>
      </c>
      <c r="B45" s="353">
        <v>15719</v>
      </c>
      <c r="C45" s="353">
        <v>16047</v>
      </c>
      <c r="D45" s="353">
        <v>15719</v>
      </c>
      <c r="E45" s="359">
        <v>37.0803174326328</v>
      </c>
      <c r="F45" s="346">
        <f t="shared" si="0"/>
        <v>97.9560042375522</v>
      </c>
      <c r="G45" s="353">
        <v>15719</v>
      </c>
      <c r="H45" s="347">
        <f t="shared" si="17"/>
        <v>0</v>
      </c>
      <c r="I45" s="347">
        <f t="shared" si="18"/>
        <v>97.9560042375522</v>
      </c>
      <c r="J45" s="434"/>
      <c r="K45" s="417"/>
      <c r="L45" s="417"/>
      <c r="M45" s="435"/>
      <c r="N45" s="403"/>
      <c r="O45" s="436"/>
      <c r="P45" s="417"/>
      <c r="Q45" s="442"/>
      <c r="R45" s="443"/>
      <c r="HQ45" s="306"/>
    </row>
    <row r="46" s="305" customFormat="1" ht="36.75" customHeight="1" spans="1:225">
      <c r="A46" s="350" t="s">
        <v>141</v>
      </c>
      <c r="B46" s="353">
        <v>5116</v>
      </c>
      <c r="C46" s="353">
        <v>3032</v>
      </c>
      <c r="D46" s="353">
        <v>3324</v>
      </c>
      <c r="E46" s="359">
        <v>-31.2512926577042</v>
      </c>
      <c r="F46" s="346">
        <f t="shared" si="0"/>
        <v>109.630606860158</v>
      </c>
      <c r="G46" s="353">
        <v>3324</v>
      </c>
      <c r="H46" s="347">
        <f t="shared" si="17"/>
        <v>-35.027365129007</v>
      </c>
      <c r="I46" s="347">
        <f t="shared" si="18"/>
        <v>109.630606860158</v>
      </c>
      <c r="J46" s="434"/>
      <c r="K46" s="417"/>
      <c r="L46" s="417"/>
      <c r="M46" s="435"/>
      <c r="N46" s="403"/>
      <c r="O46" s="436"/>
      <c r="P46" s="417"/>
      <c r="Q46" s="442"/>
      <c r="R46" s="443"/>
      <c r="HQ46" s="306"/>
    </row>
    <row r="47" s="305" customFormat="1" ht="42" customHeight="1" spans="1:225">
      <c r="A47" s="350" t="s">
        <v>142</v>
      </c>
      <c r="B47" s="353">
        <v>4383</v>
      </c>
      <c r="C47" s="353">
        <v>4383</v>
      </c>
      <c r="D47" s="353">
        <v>3765</v>
      </c>
      <c r="E47" s="359">
        <v>-9.99282811379393</v>
      </c>
      <c r="F47" s="346">
        <f t="shared" si="0"/>
        <v>85.9000684462697</v>
      </c>
      <c r="G47" s="353">
        <v>3765</v>
      </c>
      <c r="H47" s="347">
        <f t="shared" si="17"/>
        <v>-14.0999315537303</v>
      </c>
      <c r="I47" s="347">
        <f t="shared" si="18"/>
        <v>85.9000684462697</v>
      </c>
      <c r="J47" s="414"/>
      <c r="K47" s="417"/>
      <c r="L47" s="417"/>
      <c r="M47" s="435"/>
      <c r="N47" s="403"/>
      <c r="O47" s="436"/>
      <c r="P47" s="417"/>
      <c r="Q47" s="442"/>
      <c r="R47" s="443"/>
      <c r="HQ47" s="306"/>
    </row>
    <row r="48" s="305" customFormat="1" ht="30" customHeight="1" spans="1:225">
      <c r="A48" s="350" t="s">
        <v>143</v>
      </c>
      <c r="B48" s="353">
        <v>13533</v>
      </c>
      <c r="C48" s="353">
        <v>13411</v>
      </c>
      <c r="D48" s="353">
        <v>12834</v>
      </c>
      <c r="E48" s="359">
        <v>0.179533213644524</v>
      </c>
      <c r="F48" s="346">
        <f t="shared" si="0"/>
        <v>95.6975617030796</v>
      </c>
      <c r="G48" s="353">
        <v>12834</v>
      </c>
      <c r="H48" s="347">
        <f t="shared" si="17"/>
        <v>-5.16515185103081</v>
      </c>
      <c r="I48" s="347">
        <f t="shared" si="18"/>
        <v>95.6975617030796</v>
      </c>
      <c r="J48" s="437"/>
      <c r="K48" s="417"/>
      <c r="L48" s="417"/>
      <c r="M48" s="435"/>
      <c r="N48" s="403"/>
      <c r="O48" s="436"/>
      <c r="P48" s="417"/>
      <c r="Q48" s="442"/>
      <c r="R48" s="443"/>
      <c r="HQ48" s="306"/>
    </row>
    <row r="49" s="305" customFormat="1" ht="58" customHeight="1" spans="1:225">
      <c r="A49" s="350" t="s">
        <v>144</v>
      </c>
      <c r="B49" s="353">
        <v>58</v>
      </c>
      <c r="C49" s="353"/>
      <c r="D49" s="384"/>
      <c r="E49" s="359">
        <v>-100</v>
      </c>
      <c r="F49" s="346"/>
      <c r="G49" s="384"/>
      <c r="H49" s="347">
        <f t="shared" si="17"/>
        <v>-100</v>
      </c>
      <c r="I49" s="347"/>
      <c r="J49" s="437"/>
      <c r="K49" s="417"/>
      <c r="L49" s="417"/>
      <c r="M49" s="435"/>
      <c r="N49" s="403"/>
      <c r="O49" s="436"/>
      <c r="P49" s="417"/>
      <c r="Q49" s="442"/>
      <c r="R49" s="443"/>
      <c r="HQ49" s="306"/>
    </row>
    <row r="50" s="305" customFormat="1" ht="42" customHeight="1" spans="1:225">
      <c r="A50" s="350" t="s">
        <v>145</v>
      </c>
      <c r="B50" s="353">
        <v>835</v>
      </c>
      <c r="C50" s="353">
        <v>2000</v>
      </c>
      <c r="D50" s="384"/>
      <c r="E50" s="359">
        <v>-100</v>
      </c>
      <c r="F50" s="346"/>
      <c r="G50" s="384"/>
      <c r="H50" s="347">
        <f t="shared" si="17"/>
        <v>-100</v>
      </c>
      <c r="I50" s="347">
        <f t="shared" ref="I50:I55" si="19">G50/C50*100</f>
        <v>0</v>
      </c>
      <c r="J50" s="437"/>
      <c r="K50" s="417"/>
      <c r="L50" s="417"/>
      <c r="M50" s="435"/>
      <c r="N50" s="403"/>
      <c r="O50" s="436"/>
      <c r="P50" s="417"/>
      <c r="Q50" s="442"/>
      <c r="R50" s="443"/>
      <c r="HQ50" s="306"/>
    </row>
    <row r="51" s="305" customFormat="1" ht="47" customHeight="1" spans="1:225">
      <c r="A51" s="350" t="s">
        <v>146</v>
      </c>
      <c r="B51" s="353">
        <v>614</v>
      </c>
      <c r="C51" s="353">
        <v>553</v>
      </c>
      <c r="D51" s="384">
        <v>599</v>
      </c>
      <c r="E51" s="359">
        <v>-2.44299674267101</v>
      </c>
      <c r="F51" s="346">
        <f t="shared" si="0"/>
        <v>108.318264014467</v>
      </c>
      <c r="G51" s="384">
        <v>599</v>
      </c>
      <c r="H51" s="347">
        <f t="shared" si="17"/>
        <v>-2.44299674267101</v>
      </c>
      <c r="I51" s="347">
        <f t="shared" si="19"/>
        <v>108.318264014467</v>
      </c>
      <c r="J51" s="414" t="s">
        <v>147</v>
      </c>
      <c r="K51" s="410">
        <f>C76-K33-K34-K38</f>
        <v>0</v>
      </c>
      <c r="L51" s="410">
        <f>D76-L33-L34-L38</f>
        <v>58333.99</v>
      </c>
      <c r="M51" s="432">
        <v>-25.66</v>
      </c>
      <c r="N51" s="433"/>
      <c r="O51" s="413">
        <f>G76-O33-O34-O38</f>
        <v>14019.99</v>
      </c>
      <c r="P51" s="410">
        <f>B76-P33-P34-P38-P44</f>
        <v>41892</v>
      </c>
      <c r="Q51" s="444">
        <f>(O51-P51)/P51*100</f>
        <v>-66.5330134631911</v>
      </c>
      <c r="R51" s="443"/>
      <c r="HQ51" s="306"/>
    </row>
    <row r="52" s="305" customFormat="1" ht="48" customHeight="1" spans="1:225">
      <c r="A52" s="350" t="s">
        <v>148</v>
      </c>
      <c r="B52" s="353">
        <v>1011</v>
      </c>
      <c r="C52" s="353">
        <v>910</v>
      </c>
      <c r="D52" s="384">
        <v>1012</v>
      </c>
      <c r="E52" s="359">
        <v>0.0989119683481701</v>
      </c>
      <c r="F52" s="346">
        <f t="shared" si="0"/>
        <v>111.208791208791</v>
      </c>
      <c r="G52" s="384">
        <v>1012</v>
      </c>
      <c r="H52" s="347">
        <f t="shared" si="17"/>
        <v>0.0989119683481701</v>
      </c>
      <c r="I52" s="347">
        <f t="shared" si="19"/>
        <v>111.208791208791</v>
      </c>
      <c r="J52" s="414" t="s">
        <v>149</v>
      </c>
      <c r="K52" s="410"/>
      <c r="L52" s="438"/>
      <c r="M52" s="432"/>
      <c r="N52" s="433"/>
      <c r="O52" s="413">
        <v>14020</v>
      </c>
      <c r="P52" s="410">
        <v>41892</v>
      </c>
      <c r="Q52" s="444">
        <f>(O52-P52)/P52*100</f>
        <v>-66.5329895922849</v>
      </c>
      <c r="R52" s="443"/>
      <c r="HQ52" s="306"/>
    </row>
    <row r="53" s="305" customFormat="1" ht="48" customHeight="1" spans="1:225">
      <c r="A53" s="350" t="s">
        <v>150</v>
      </c>
      <c r="B53" s="353">
        <v>34008</v>
      </c>
      <c r="C53" s="353">
        <v>19595</v>
      </c>
      <c r="D53" s="384">
        <v>34722</v>
      </c>
      <c r="E53" s="359">
        <v>3.77787076334509</v>
      </c>
      <c r="F53" s="346">
        <f t="shared" si="0"/>
        <v>177.198264863486</v>
      </c>
      <c r="G53" s="384">
        <v>34722</v>
      </c>
      <c r="H53" s="347">
        <f t="shared" si="17"/>
        <v>2.09950599858857</v>
      </c>
      <c r="I53" s="347">
        <f t="shared" si="19"/>
        <v>177.198264863486</v>
      </c>
      <c r="J53" s="414" t="s">
        <v>151</v>
      </c>
      <c r="K53" s="410"/>
      <c r="L53" s="410"/>
      <c r="M53" s="432"/>
      <c r="N53" s="433"/>
      <c r="O53" s="413">
        <f>O51-O52</f>
        <v>-0.0100000000093132</v>
      </c>
      <c r="P53" s="413">
        <f>P51-P52</f>
        <v>0</v>
      </c>
      <c r="Q53" s="413"/>
      <c r="R53" s="443"/>
      <c r="HQ53" s="306"/>
    </row>
    <row r="54" s="305" customFormat="1" ht="48" customHeight="1" spans="1:225">
      <c r="A54" s="350" t="s">
        <v>152</v>
      </c>
      <c r="B54" s="353">
        <v>1101</v>
      </c>
      <c r="C54" s="353">
        <v>720</v>
      </c>
      <c r="D54" s="384">
        <v>764</v>
      </c>
      <c r="E54" s="359">
        <v>-35.0340136054422</v>
      </c>
      <c r="F54" s="346">
        <f t="shared" si="0"/>
        <v>106.111111111111</v>
      </c>
      <c r="G54" s="384">
        <v>764</v>
      </c>
      <c r="H54" s="347">
        <f t="shared" si="17"/>
        <v>-30.6085376930064</v>
      </c>
      <c r="I54" s="347">
        <f t="shared" si="19"/>
        <v>106.111111111111</v>
      </c>
      <c r="J54" s="437"/>
      <c r="K54" s="417"/>
      <c r="L54" s="417"/>
      <c r="M54" s="435"/>
      <c r="N54" s="403"/>
      <c r="O54" s="436"/>
      <c r="P54" s="417"/>
      <c r="Q54" s="442"/>
      <c r="R54" s="443"/>
      <c r="HQ54" s="306"/>
    </row>
    <row r="55" s="305" customFormat="1" ht="48" customHeight="1" spans="1:225">
      <c r="A55" s="350" t="s">
        <v>153</v>
      </c>
      <c r="B55" s="353">
        <v>8301</v>
      </c>
      <c r="C55" s="353">
        <v>8494</v>
      </c>
      <c r="D55" s="384">
        <v>9050</v>
      </c>
      <c r="E55" s="359">
        <v>14.6004811953907</v>
      </c>
      <c r="F55" s="346">
        <f t="shared" si="0"/>
        <v>106.5457970332</v>
      </c>
      <c r="G55" s="384">
        <v>9050</v>
      </c>
      <c r="H55" s="347">
        <f t="shared" si="17"/>
        <v>9.02300927599084</v>
      </c>
      <c r="I55" s="347">
        <f t="shared" si="19"/>
        <v>106.5457970332</v>
      </c>
      <c r="J55" s="437"/>
      <c r="K55" s="417"/>
      <c r="L55" s="417"/>
      <c r="M55" s="435"/>
      <c r="N55" s="403"/>
      <c r="O55" s="436"/>
      <c r="P55" s="417"/>
      <c r="Q55" s="442"/>
      <c r="R55" s="443"/>
      <c r="HQ55" s="306"/>
    </row>
    <row r="56" s="305" customFormat="1" ht="48" customHeight="1" spans="1:225">
      <c r="A56" s="350" t="s">
        <v>154</v>
      </c>
      <c r="B56" s="353"/>
      <c r="C56" s="353"/>
      <c r="D56" s="384">
        <v>79.99</v>
      </c>
      <c r="E56" s="359">
        <v>699.9</v>
      </c>
      <c r="F56" s="346"/>
      <c r="G56" s="384">
        <v>79.99</v>
      </c>
      <c r="H56" s="347"/>
      <c r="I56" s="347"/>
      <c r="J56" s="437"/>
      <c r="K56" s="417"/>
      <c r="L56" s="417"/>
      <c r="M56" s="435"/>
      <c r="N56" s="403"/>
      <c r="O56" s="436"/>
      <c r="P56" s="417"/>
      <c r="Q56" s="442"/>
      <c r="R56" s="443"/>
      <c r="HQ56" s="306"/>
    </row>
    <row r="57" s="305" customFormat="1" ht="48" customHeight="1" spans="1:225">
      <c r="A57" s="350" t="s">
        <v>155</v>
      </c>
      <c r="B57" s="353">
        <v>446</v>
      </c>
      <c r="C57" s="353">
        <v>351</v>
      </c>
      <c r="D57" s="384">
        <v>388</v>
      </c>
      <c r="E57" s="359">
        <v>-13.0044843049327</v>
      </c>
      <c r="F57" s="346">
        <f t="shared" ref="F57:F61" si="20">D57/C57*100</f>
        <v>110.541310541311</v>
      </c>
      <c r="G57" s="384">
        <v>388</v>
      </c>
      <c r="H57" s="347">
        <f t="shared" ref="H57:H61" si="21">(G57-B57)/B57*100</f>
        <v>-13.0044843049327</v>
      </c>
      <c r="I57" s="347">
        <f t="shared" ref="I57:I61" si="22">G57/C57*100</f>
        <v>110.541310541311</v>
      </c>
      <c r="J57" s="437"/>
      <c r="K57" s="417"/>
      <c r="L57" s="417"/>
      <c r="M57" s="435"/>
      <c r="N57" s="403"/>
      <c r="O57" s="436"/>
      <c r="P57" s="417"/>
      <c r="Q57" s="442"/>
      <c r="R57" s="443"/>
      <c r="HQ57" s="306"/>
    </row>
    <row r="58" s="305" customFormat="1" ht="57" customHeight="1" spans="1:225">
      <c r="A58" s="350" t="s">
        <v>156</v>
      </c>
      <c r="B58" s="353">
        <v>21876</v>
      </c>
      <c r="C58" s="353">
        <v>18368</v>
      </c>
      <c r="D58" s="384">
        <v>23029</v>
      </c>
      <c r="E58" s="359">
        <v>7.76321946654188</v>
      </c>
      <c r="F58" s="346">
        <f t="shared" si="20"/>
        <v>125.375653310105</v>
      </c>
      <c r="G58" s="384">
        <v>23029</v>
      </c>
      <c r="H58" s="347">
        <f t="shared" si="21"/>
        <v>5.27061620040227</v>
      </c>
      <c r="I58" s="347">
        <f t="shared" si="22"/>
        <v>125.375653310105</v>
      </c>
      <c r="J58" s="437"/>
      <c r="K58" s="417"/>
      <c r="L58" s="417"/>
      <c r="M58" s="435"/>
      <c r="N58" s="403"/>
      <c r="O58" s="436"/>
      <c r="P58" s="417"/>
      <c r="Q58" s="442"/>
      <c r="R58" s="443"/>
      <c r="HQ58" s="306"/>
    </row>
    <row r="59" s="305" customFormat="1" ht="51.95" customHeight="1" spans="1:225">
      <c r="A59" s="350" t="s">
        <v>157</v>
      </c>
      <c r="B59" s="353">
        <v>5906</v>
      </c>
      <c r="C59" s="353">
        <v>5696</v>
      </c>
      <c r="D59" s="384">
        <v>6209</v>
      </c>
      <c r="E59" s="359">
        <v>9.2749032030975</v>
      </c>
      <c r="F59" s="346">
        <f t="shared" si="20"/>
        <v>109.006320224719</v>
      </c>
      <c r="G59" s="384">
        <v>6209</v>
      </c>
      <c r="H59" s="347">
        <f t="shared" si="21"/>
        <v>5.13037588892652</v>
      </c>
      <c r="I59" s="347">
        <f t="shared" si="22"/>
        <v>109.006320224719</v>
      </c>
      <c r="J59" s="437"/>
      <c r="K59" s="417"/>
      <c r="L59" s="417"/>
      <c r="M59" s="435"/>
      <c r="N59" s="403"/>
      <c r="O59" s="436"/>
      <c r="P59" s="417"/>
      <c r="Q59" s="442"/>
      <c r="R59" s="443"/>
      <c r="HQ59" s="306"/>
    </row>
    <row r="60" s="306" customFormat="1" ht="50" customHeight="1" spans="1:18">
      <c r="A60" s="350" t="s">
        <v>158</v>
      </c>
      <c r="B60" s="353">
        <v>695</v>
      </c>
      <c r="C60" s="353">
        <v>490</v>
      </c>
      <c r="D60" s="384">
        <v>699</v>
      </c>
      <c r="E60" s="359">
        <v>-9.33852140077821</v>
      </c>
      <c r="F60" s="346">
        <f t="shared" si="20"/>
        <v>142.65306122449</v>
      </c>
      <c r="G60" s="384">
        <v>699</v>
      </c>
      <c r="H60" s="347">
        <f t="shared" si="21"/>
        <v>0.575539568345324</v>
      </c>
      <c r="I60" s="347">
        <f t="shared" si="22"/>
        <v>142.65306122449</v>
      </c>
      <c r="J60" s="437"/>
      <c r="K60" s="417"/>
      <c r="L60" s="417"/>
      <c r="M60" s="435"/>
      <c r="N60" s="403"/>
      <c r="O60" s="436"/>
      <c r="P60" s="417"/>
      <c r="Q60" s="442"/>
      <c r="R60" s="443"/>
    </row>
    <row r="61" s="307" customFormat="1" ht="50" customHeight="1" spans="1:18">
      <c r="A61" s="350" t="s">
        <v>159</v>
      </c>
      <c r="B61" s="353">
        <v>25271</v>
      </c>
      <c r="C61" s="353">
        <v>4166</v>
      </c>
      <c r="D61" s="384">
        <v>4032</v>
      </c>
      <c r="E61" s="359">
        <v>-68.6420905272982</v>
      </c>
      <c r="F61" s="346">
        <f t="shared" si="20"/>
        <v>96.7834853576572</v>
      </c>
      <c r="G61" s="384">
        <v>4032</v>
      </c>
      <c r="H61" s="347">
        <f t="shared" si="21"/>
        <v>-84.0449527125955</v>
      </c>
      <c r="I61" s="347">
        <f t="shared" si="22"/>
        <v>96.7834853576572</v>
      </c>
      <c r="J61" s="437"/>
      <c r="K61" s="417"/>
      <c r="L61" s="417"/>
      <c r="M61" s="435"/>
      <c r="N61" s="403"/>
      <c r="O61" s="436"/>
      <c r="P61" s="417"/>
      <c r="Q61" s="442"/>
      <c r="R61" s="443"/>
    </row>
    <row r="62" s="305" customFormat="1" ht="50" customHeight="1" spans="1:225">
      <c r="A62" s="350" t="s">
        <v>160</v>
      </c>
      <c r="B62" s="353"/>
      <c r="C62" s="353"/>
      <c r="D62" s="384"/>
      <c r="E62" s="359">
        <v>-100</v>
      </c>
      <c r="F62" s="346"/>
      <c r="G62" s="384"/>
      <c r="H62" s="347"/>
      <c r="I62" s="347"/>
      <c r="J62" s="437"/>
      <c r="K62" s="417"/>
      <c r="L62" s="417"/>
      <c r="M62" s="435"/>
      <c r="N62" s="403"/>
      <c r="O62" s="436"/>
      <c r="P62" s="417"/>
      <c r="Q62" s="442"/>
      <c r="R62" s="443"/>
      <c r="HQ62" s="306"/>
    </row>
    <row r="63" s="305" customFormat="1" ht="50" customHeight="1" spans="1:225">
      <c r="A63" s="350" t="s">
        <v>161</v>
      </c>
      <c r="B63" s="353">
        <v>-384</v>
      </c>
      <c r="C63" s="353">
        <v>467</v>
      </c>
      <c r="D63" s="384">
        <v>638</v>
      </c>
      <c r="E63" s="359">
        <v>-266.145833333333</v>
      </c>
      <c r="F63" s="346">
        <f t="shared" ref="F63:F67" si="23">D63/C63*100</f>
        <v>136.61670235546</v>
      </c>
      <c r="G63" s="384">
        <v>638</v>
      </c>
      <c r="H63" s="347">
        <f t="shared" ref="H63:H65" si="24">(G63-B63)/B63*100</f>
        <v>-266.145833333333</v>
      </c>
      <c r="I63" s="347">
        <f t="shared" ref="I63:I65" si="25">G63/C63*100</f>
        <v>136.61670235546</v>
      </c>
      <c r="J63" s="437"/>
      <c r="K63" s="417"/>
      <c r="L63" s="417"/>
      <c r="M63" s="435"/>
      <c r="N63" s="403"/>
      <c r="O63" s="436"/>
      <c r="P63" s="417"/>
      <c r="Q63" s="442"/>
      <c r="R63" s="443"/>
      <c r="HQ63" s="306"/>
    </row>
    <row r="64" s="305" customFormat="1" ht="39" customHeight="1" spans="1:225">
      <c r="A64" s="350" t="s">
        <v>162</v>
      </c>
      <c r="B64" s="353">
        <v>357</v>
      </c>
      <c r="C64" s="353">
        <v>326</v>
      </c>
      <c r="D64" s="384">
        <v>332</v>
      </c>
      <c r="E64" s="359">
        <v>18.9964157706093</v>
      </c>
      <c r="F64" s="346">
        <f t="shared" si="23"/>
        <v>101.840490797546</v>
      </c>
      <c r="G64" s="384">
        <v>332</v>
      </c>
      <c r="H64" s="347">
        <f t="shared" si="24"/>
        <v>-7.00280112044818</v>
      </c>
      <c r="I64" s="347">
        <f t="shared" si="25"/>
        <v>101.840490797546</v>
      </c>
      <c r="J64" s="437"/>
      <c r="K64" s="417"/>
      <c r="L64" s="417"/>
      <c r="M64" s="435"/>
      <c r="N64" s="403"/>
      <c r="O64" s="436"/>
      <c r="P64" s="417"/>
      <c r="Q64" s="442"/>
      <c r="R64" s="443"/>
      <c r="HQ64" s="306"/>
    </row>
    <row r="65" s="305" customFormat="1" ht="49" customHeight="1" spans="1:225">
      <c r="A65" s="350" t="s">
        <v>163</v>
      </c>
      <c r="B65" s="353">
        <v>10</v>
      </c>
      <c r="C65" s="353"/>
      <c r="D65" s="384">
        <v>173</v>
      </c>
      <c r="E65" s="359">
        <v>2062.5</v>
      </c>
      <c r="F65" s="346"/>
      <c r="G65" s="384">
        <v>173</v>
      </c>
      <c r="H65" s="347">
        <f t="shared" si="24"/>
        <v>1630</v>
      </c>
      <c r="I65" s="347"/>
      <c r="J65" s="466"/>
      <c r="K65" s="417"/>
      <c r="L65" s="417"/>
      <c r="M65" s="435"/>
      <c r="N65" s="403"/>
      <c r="O65" s="436"/>
      <c r="P65" s="417"/>
      <c r="Q65" s="442"/>
      <c r="R65" s="443"/>
      <c r="HQ65" s="306"/>
    </row>
    <row r="66" s="305" customFormat="1" ht="47" customHeight="1" spans="1:225">
      <c r="A66" s="350" t="s">
        <v>164</v>
      </c>
      <c r="B66" s="353"/>
      <c r="C66" s="353"/>
      <c r="D66" s="384"/>
      <c r="E66" s="359"/>
      <c r="F66" s="346"/>
      <c r="G66" s="384"/>
      <c r="H66" s="347"/>
      <c r="I66" s="347"/>
      <c r="J66" s="466"/>
      <c r="K66" s="417"/>
      <c r="L66" s="417"/>
      <c r="M66" s="435"/>
      <c r="N66" s="403"/>
      <c r="O66" s="436"/>
      <c r="P66" s="417"/>
      <c r="Q66" s="442"/>
      <c r="R66" s="443"/>
      <c r="HQ66" s="306"/>
    </row>
    <row r="67" s="305" customFormat="1" ht="35" customHeight="1" spans="1:225">
      <c r="A67" s="350" t="s">
        <v>165</v>
      </c>
      <c r="B67" s="353">
        <v>727</v>
      </c>
      <c r="C67" s="353">
        <v>493</v>
      </c>
      <c r="D67" s="384">
        <v>815</v>
      </c>
      <c r="E67" s="359">
        <v>12.4137931034483</v>
      </c>
      <c r="F67" s="346">
        <f t="shared" si="23"/>
        <v>165.314401622718</v>
      </c>
      <c r="G67" s="384">
        <v>815</v>
      </c>
      <c r="H67" s="347">
        <f>(G67-B67)/B67*100</f>
        <v>12.1045392022008</v>
      </c>
      <c r="I67" s="347">
        <f>G67/C67*100</f>
        <v>165.314401622718</v>
      </c>
      <c r="J67" s="466"/>
      <c r="K67" s="417"/>
      <c r="L67" s="417"/>
      <c r="M67" s="435"/>
      <c r="N67" s="403"/>
      <c r="O67" s="436"/>
      <c r="P67" s="417"/>
      <c r="Q67" s="442"/>
      <c r="R67" s="443"/>
      <c r="HQ67" s="306"/>
    </row>
    <row r="68" s="305" customFormat="1" ht="46" customHeight="1" spans="1:225">
      <c r="A68" s="350" t="s">
        <v>166</v>
      </c>
      <c r="B68" s="353"/>
      <c r="C68" s="353"/>
      <c r="D68" s="384"/>
      <c r="E68" s="359">
        <v>-100</v>
      </c>
      <c r="F68" s="346"/>
      <c r="G68" s="384"/>
      <c r="H68" s="347"/>
      <c r="I68" s="347"/>
      <c r="J68" s="466"/>
      <c r="K68" s="417"/>
      <c r="L68" s="417"/>
      <c r="M68" s="435"/>
      <c r="N68" s="403"/>
      <c r="O68" s="436"/>
      <c r="P68" s="417"/>
      <c r="Q68" s="442"/>
      <c r="R68" s="443"/>
      <c r="HQ68" s="306"/>
    </row>
    <row r="69" s="305" customFormat="1" ht="30" customHeight="1" spans="1:225">
      <c r="A69" s="350" t="s">
        <v>167</v>
      </c>
      <c r="B69" s="353"/>
      <c r="C69" s="353"/>
      <c r="D69" s="384"/>
      <c r="E69" s="359">
        <v>-100</v>
      </c>
      <c r="F69" s="346"/>
      <c r="G69" s="384"/>
      <c r="H69" s="347"/>
      <c r="I69" s="347"/>
      <c r="J69" s="466"/>
      <c r="K69" s="417"/>
      <c r="L69" s="417"/>
      <c r="M69" s="435"/>
      <c r="N69" s="403"/>
      <c r="O69" s="436"/>
      <c r="P69" s="417"/>
      <c r="Q69" s="442"/>
      <c r="R69" s="443"/>
      <c r="HQ69" s="306"/>
    </row>
    <row r="70" s="305" customFormat="1" ht="30" customHeight="1" spans="1:225">
      <c r="A70" s="350" t="s">
        <v>168</v>
      </c>
      <c r="B70" s="353"/>
      <c r="C70" s="353"/>
      <c r="D70" s="384"/>
      <c r="E70" s="359">
        <v>-100</v>
      </c>
      <c r="F70" s="346"/>
      <c r="G70" s="384"/>
      <c r="H70" s="347"/>
      <c r="I70" s="347"/>
      <c r="J70" s="466"/>
      <c r="K70" s="417"/>
      <c r="L70" s="417"/>
      <c r="M70" s="435"/>
      <c r="N70" s="403"/>
      <c r="O70" s="436"/>
      <c r="P70" s="417"/>
      <c r="Q70" s="442"/>
      <c r="R70" s="443"/>
      <c r="HQ70" s="306"/>
    </row>
    <row r="71" s="305" customFormat="1" ht="30" customHeight="1" spans="1:225">
      <c r="A71" s="431" t="s">
        <v>169</v>
      </c>
      <c r="B71" s="446">
        <v>18683</v>
      </c>
      <c r="C71" s="381">
        <v>3705</v>
      </c>
      <c r="D71" s="381">
        <v>15251</v>
      </c>
      <c r="E71" s="375">
        <v>-18.2558825105858</v>
      </c>
      <c r="F71" s="376">
        <f>D71/C71*100</f>
        <v>411.632928475034</v>
      </c>
      <c r="G71" s="381">
        <v>15251</v>
      </c>
      <c r="H71" s="377">
        <f t="shared" ref="H67:H76" si="26">(G71-B71)/B71*100</f>
        <v>-18.3696408499706</v>
      </c>
      <c r="I71" s="377">
        <f>G71/C71*100</f>
        <v>411.632928475034</v>
      </c>
      <c r="J71" s="466"/>
      <c r="K71" s="417"/>
      <c r="L71" s="417"/>
      <c r="M71" s="435"/>
      <c r="N71" s="403"/>
      <c r="O71" s="436"/>
      <c r="P71" s="417"/>
      <c r="Q71" s="442"/>
      <c r="R71" s="443"/>
      <c r="HQ71" s="306"/>
    </row>
    <row r="72" s="308" customFormat="1" ht="30" customHeight="1" spans="1:229">
      <c r="A72" s="447" t="s">
        <v>170</v>
      </c>
      <c r="B72" s="446">
        <v>33043</v>
      </c>
      <c r="C72" s="381">
        <v>59355</v>
      </c>
      <c r="D72" s="446">
        <v>41892</v>
      </c>
      <c r="E72" s="375">
        <v>26.7802560300215</v>
      </c>
      <c r="F72" s="376">
        <f>D72/C72*100</f>
        <v>70.5787212534749</v>
      </c>
      <c r="G72" s="448">
        <v>41892</v>
      </c>
      <c r="H72" s="377">
        <f t="shared" si="26"/>
        <v>26.7802560300215</v>
      </c>
      <c r="I72" s="377">
        <f>G72/C72*100</f>
        <v>70.5787212534749</v>
      </c>
      <c r="J72" s="467"/>
      <c r="K72" s="468"/>
      <c r="L72" s="468"/>
      <c r="M72" s="469"/>
      <c r="N72" s="470"/>
      <c r="O72" s="471"/>
      <c r="P72" s="468"/>
      <c r="Q72" s="472"/>
      <c r="R72" s="473"/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  <c r="AD72" s="474"/>
      <c r="AE72" s="474"/>
      <c r="AF72" s="474"/>
      <c r="AG72" s="474"/>
      <c r="AH72" s="474"/>
      <c r="AI72" s="474"/>
      <c r="AJ72" s="474"/>
      <c r="AK72" s="474"/>
      <c r="AL72" s="474"/>
      <c r="AM72" s="474"/>
      <c r="AN72" s="474"/>
      <c r="AO72" s="474"/>
      <c r="AP72" s="474"/>
      <c r="AQ72" s="474"/>
      <c r="AR72" s="474"/>
      <c r="AS72" s="474"/>
      <c r="AT72" s="474"/>
      <c r="AU72" s="474"/>
      <c r="AV72" s="474"/>
      <c r="AW72" s="474"/>
      <c r="AX72" s="474"/>
      <c r="AY72" s="474"/>
      <c r="AZ72" s="474"/>
      <c r="BA72" s="474"/>
      <c r="BB72" s="474"/>
      <c r="BC72" s="474"/>
      <c r="BD72" s="474"/>
      <c r="BE72" s="474"/>
      <c r="BF72" s="474"/>
      <c r="BG72" s="474"/>
      <c r="BH72" s="474"/>
      <c r="BI72" s="474"/>
      <c r="BJ72" s="474"/>
      <c r="BK72" s="474"/>
      <c r="BL72" s="474"/>
      <c r="BM72" s="474"/>
      <c r="BN72" s="474"/>
      <c r="BO72" s="474"/>
      <c r="BP72" s="474"/>
      <c r="BQ72" s="474"/>
      <c r="BR72" s="474"/>
      <c r="BS72" s="474"/>
      <c r="BT72" s="474"/>
      <c r="BU72" s="474"/>
      <c r="BV72" s="474"/>
      <c r="BW72" s="474"/>
      <c r="BX72" s="474"/>
      <c r="BY72" s="474"/>
      <c r="BZ72" s="474"/>
      <c r="CA72" s="474"/>
      <c r="CB72" s="474"/>
      <c r="CC72" s="474"/>
      <c r="CD72" s="474"/>
      <c r="CE72" s="474"/>
      <c r="CF72" s="474"/>
      <c r="CG72" s="474"/>
      <c r="CH72" s="474"/>
      <c r="CI72" s="474"/>
      <c r="CJ72" s="474"/>
      <c r="CK72" s="474"/>
      <c r="CL72" s="474"/>
      <c r="CM72" s="474"/>
      <c r="CN72" s="474"/>
      <c r="CO72" s="474"/>
      <c r="CP72" s="474"/>
      <c r="CQ72" s="474"/>
      <c r="CR72" s="474"/>
      <c r="CS72" s="474"/>
      <c r="CT72" s="474"/>
      <c r="CU72" s="474"/>
      <c r="CV72" s="474"/>
      <c r="CW72" s="474"/>
      <c r="CX72" s="474"/>
      <c r="CY72" s="474"/>
      <c r="CZ72" s="474"/>
      <c r="DA72" s="474"/>
      <c r="DB72" s="474"/>
      <c r="DC72" s="474"/>
      <c r="DD72" s="474"/>
      <c r="DE72" s="474"/>
      <c r="DF72" s="474"/>
      <c r="DG72" s="474"/>
      <c r="DH72" s="474"/>
      <c r="DI72" s="474"/>
      <c r="DJ72" s="474"/>
      <c r="DK72" s="474"/>
      <c r="DL72" s="474"/>
      <c r="DM72" s="474"/>
      <c r="DN72" s="474"/>
      <c r="DO72" s="474"/>
      <c r="DP72" s="474"/>
      <c r="DQ72" s="474"/>
      <c r="DR72" s="474"/>
      <c r="DS72" s="474"/>
      <c r="DT72" s="474"/>
      <c r="DU72" s="474"/>
      <c r="DV72" s="474"/>
      <c r="DW72" s="474"/>
      <c r="DX72" s="474"/>
      <c r="DY72" s="474"/>
      <c r="DZ72" s="474"/>
      <c r="EA72" s="474"/>
      <c r="EB72" s="474"/>
      <c r="EC72" s="474"/>
      <c r="ED72" s="474"/>
      <c r="EE72" s="474"/>
      <c r="EF72" s="474"/>
      <c r="EG72" s="474"/>
      <c r="EH72" s="474"/>
      <c r="EI72" s="474"/>
      <c r="EJ72" s="474"/>
      <c r="EK72" s="474"/>
      <c r="EL72" s="474"/>
      <c r="EM72" s="474"/>
      <c r="EN72" s="474"/>
      <c r="EO72" s="474"/>
      <c r="EP72" s="474"/>
      <c r="EQ72" s="474"/>
      <c r="ER72" s="474"/>
      <c r="ES72" s="474"/>
      <c r="ET72" s="474"/>
      <c r="EU72" s="474"/>
      <c r="EV72" s="474"/>
      <c r="EW72" s="474"/>
      <c r="EX72" s="474"/>
      <c r="EY72" s="474"/>
      <c r="EZ72" s="474"/>
      <c r="FA72" s="474"/>
      <c r="FB72" s="474"/>
      <c r="FC72" s="474"/>
      <c r="FD72" s="474"/>
      <c r="FE72" s="474"/>
      <c r="FF72" s="474"/>
      <c r="FG72" s="474"/>
      <c r="FH72" s="474"/>
      <c r="FI72" s="474"/>
      <c r="FJ72" s="474"/>
      <c r="FK72" s="474"/>
      <c r="FL72" s="474"/>
      <c r="FM72" s="474"/>
      <c r="FN72" s="474"/>
      <c r="FO72" s="474"/>
      <c r="FP72" s="474"/>
      <c r="FQ72" s="474"/>
      <c r="FR72" s="474"/>
      <c r="FS72" s="474"/>
      <c r="FT72" s="474"/>
      <c r="FU72" s="474"/>
      <c r="FV72" s="474"/>
      <c r="FW72" s="474"/>
      <c r="FX72" s="474"/>
      <c r="FY72" s="474"/>
      <c r="FZ72" s="474"/>
      <c r="GA72" s="474"/>
      <c r="GB72" s="474"/>
      <c r="GC72" s="474"/>
      <c r="GD72" s="474"/>
      <c r="GE72" s="474"/>
      <c r="GF72" s="474"/>
      <c r="GG72" s="474"/>
      <c r="GH72" s="474"/>
      <c r="GI72" s="474"/>
      <c r="GJ72" s="474"/>
      <c r="GK72" s="474"/>
      <c r="GL72" s="474"/>
      <c r="GM72" s="474"/>
      <c r="GN72" s="474"/>
      <c r="GO72" s="474"/>
      <c r="GP72" s="474"/>
      <c r="GQ72" s="474"/>
      <c r="GR72" s="474"/>
      <c r="GS72" s="474"/>
      <c r="GT72" s="474"/>
      <c r="GU72" s="474"/>
      <c r="GV72" s="474"/>
      <c r="GW72" s="474"/>
      <c r="GX72" s="474"/>
      <c r="GY72" s="474"/>
      <c r="GZ72" s="474"/>
      <c r="HA72" s="474"/>
      <c r="HB72" s="474"/>
      <c r="HC72" s="474"/>
      <c r="HD72" s="474"/>
      <c r="HE72" s="474"/>
      <c r="HF72" s="474"/>
      <c r="HG72" s="474"/>
      <c r="HH72" s="474"/>
      <c r="HI72" s="474"/>
      <c r="HJ72" s="474"/>
      <c r="HK72" s="474"/>
      <c r="HL72" s="474"/>
      <c r="HM72" s="474"/>
      <c r="HN72" s="474"/>
      <c r="HO72" s="474"/>
      <c r="HP72" s="474"/>
      <c r="HR72" s="474"/>
      <c r="HS72" s="474"/>
      <c r="HT72" s="474"/>
      <c r="HU72" s="474"/>
    </row>
    <row r="73" s="305" customFormat="1" ht="30" customHeight="1" spans="1:225">
      <c r="A73" s="447" t="s">
        <v>171</v>
      </c>
      <c r="B73" s="446">
        <v>27449</v>
      </c>
      <c r="C73" s="449">
        <v>0</v>
      </c>
      <c r="D73" s="450">
        <v>12022</v>
      </c>
      <c r="E73" s="375">
        <v>-56.2024117454188</v>
      </c>
      <c r="F73" s="376"/>
      <c r="G73" s="449">
        <v>12022</v>
      </c>
      <c r="H73" s="377">
        <f t="shared" si="26"/>
        <v>-56.2024117454188</v>
      </c>
      <c r="I73" s="377"/>
      <c r="J73" s="437"/>
      <c r="K73" s="417"/>
      <c r="L73" s="417"/>
      <c r="M73" s="435"/>
      <c r="N73" s="403"/>
      <c r="O73" s="436"/>
      <c r="P73" s="417"/>
      <c r="Q73" s="442"/>
      <c r="R73" s="443"/>
      <c r="HQ73" s="306"/>
    </row>
    <row r="74" s="305" customFormat="1" ht="30" customHeight="1" spans="1:225">
      <c r="A74" s="451" t="s">
        <v>172</v>
      </c>
      <c r="B74" s="381">
        <v>1704</v>
      </c>
      <c r="C74" s="452">
        <v>0</v>
      </c>
      <c r="D74" s="381"/>
      <c r="E74" s="383"/>
      <c r="F74" s="376"/>
      <c r="G74" s="452"/>
      <c r="H74" s="377">
        <f t="shared" si="26"/>
        <v>-100</v>
      </c>
      <c r="I74" s="377"/>
      <c r="J74" s="437"/>
      <c r="K74" s="417"/>
      <c r="L74" s="417"/>
      <c r="M74" s="435"/>
      <c r="N74" s="403"/>
      <c r="O74" s="436"/>
      <c r="P74" s="417"/>
      <c r="Q74" s="442"/>
      <c r="R74" s="443"/>
      <c r="HQ74" s="306"/>
    </row>
    <row r="75" s="305" customFormat="1" ht="30" customHeight="1" spans="1:225">
      <c r="A75" s="451" t="s">
        <v>173</v>
      </c>
      <c r="B75" s="381"/>
      <c r="C75" s="452"/>
      <c r="D75" s="381"/>
      <c r="E75" s="383"/>
      <c r="F75" s="346"/>
      <c r="G75" s="452"/>
      <c r="H75" s="347"/>
      <c r="I75" s="347"/>
      <c r="J75" s="437"/>
      <c r="K75" s="417"/>
      <c r="L75" s="417"/>
      <c r="M75" s="435"/>
      <c r="N75" s="403"/>
      <c r="O75" s="436"/>
      <c r="P75" s="417"/>
      <c r="Q75" s="442"/>
      <c r="R75" s="443"/>
      <c r="HQ75" s="306"/>
    </row>
    <row r="76" s="305" customFormat="1" ht="30" customHeight="1" spans="1:225">
      <c r="A76" s="409" t="s">
        <v>174</v>
      </c>
      <c r="B76" s="453">
        <f>B34+B35+B73+B74+B75+B72</f>
        <v>332412</v>
      </c>
      <c r="C76" s="453">
        <f>C34+C35+C73+C74+C75+C72</f>
        <v>305668</v>
      </c>
      <c r="D76" s="453">
        <f>D34+D35+D73+D74+D75+D72</f>
        <v>275917.99</v>
      </c>
      <c r="E76" s="454">
        <v>-8.15</v>
      </c>
      <c r="F76" s="455">
        <f>D76/C76*100</f>
        <v>90.2672147558789</v>
      </c>
      <c r="G76" s="453">
        <f>G34+G35+G73+G74+G75+G72</f>
        <v>279906.99</v>
      </c>
      <c r="H76" s="377">
        <f t="shared" si="26"/>
        <v>-15.795160824519</v>
      </c>
      <c r="I76" s="377">
        <f>G76/C76*100</f>
        <v>91.572225421045</v>
      </c>
      <c r="J76" s="409" t="s">
        <v>175</v>
      </c>
      <c r="K76" s="453">
        <f t="shared" ref="K76:P76" si="27">K33+K34+K38+K51</f>
        <v>305668</v>
      </c>
      <c r="L76" s="453">
        <f t="shared" si="27"/>
        <v>275917.99</v>
      </c>
      <c r="M76" s="454">
        <v>-8.15</v>
      </c>
      <c r="N76" s="455">
        <f>L76/K76*100</f>
        <v>90.2672147558789</v>
      </c>
      <c r="O76" s="453">
        <f t="shared" si="27"/>
        <v>279906.99</v>
      </c>
      <c r="P76" s="453">
        <f t="shared" si="27"/>
        <v>332412</v>
      </c>
      <c r="Q76" s="455">
        <f>(O76-P76)/P76*100</f>
        <v>-15.795160824519</v>
      </c>
      <c r="R76" s="445">
        <f>O76/K76*100</f>
        <v>91.572225421045</v>
      </c>
      <c r="HQ76" s="306"/>
    </row>
    <row r="77" s="305" customFormat="1" ht="30" customHeight="1" spans="1:225">
      <c r="A77" s="456"/>
      <c r="B77" s="457"/>
      <c r="C77" s="311"/>
      <c r="D77" s="457"/>
      <c r="E77" s="458"/>
      <c r="F77" s="457"/>
      <c r="G77" s="459"/>
      <c r="H77" s="460"/>
      <c r="I77" s="313"/>
      <c r="J77" s="314"/>
      <c r="K77" s="315"/>
      <c r="L77" s="315"/>
      <c r="M77" s="316"/>
      <c r="N77" s="313"/>
      <c r="O77" s="317"/>
      <c r="P77" s="315"/>
      <c r="Q77" s="318"/>
      <c r="R77" s="319"/>
      <c r="HQ77" s="306"/>
    </row>
    <row r="78" s="305" customFormat="1" ht="30" customHeight="1" spans="1:225">
      <c r="A78" s="456"/>
      <c r="B78" s="457"/>
      <c r="C78" s="311"/>
      <c r="D78" s="457"/>
      <c r="E78" s="458"/>
      <c r="F78" s="457"/>
      <c r="G78" s="311"/>
      <c r="H78" s="313"/>
      <c r="I78" s="313"/>
      <c r="J78" s="314"/>
      <c r="K78" s="315"/>
      <c r="L78" s="315"/>
      <c r="M78" s="316"/>
      <c r="N78" s="313"/>
      <c r="O78" s="317"/>
      <c r="P78" s="315"/>
      <c r="Q78" s="318"/>
      <c r="R78" s="319"/>
      <c r="HQ78" s="306"/>
    </row>
    <row r="79" s="305" customFormat="1" customHeight="1" spans="1:225">
      <c r="A79" s="456"/>
      <c r="B79" s="457"/>
      <c r="C79" s="311"/>
      <c r="D79" s="457"/>
      <c r="E79" s="458"/>
      <c r="F79" s="457"/>
      <c r="G79" s="461"/>
      <c r="H79" s="462"/>
      <c r="I79" s="313"/>
      <c r="J79" s="314"/>
      <c r="K79" s="315"/>
      <c r="L79" s="315"/>
      <c r="M79" s="316"/>
      <c r="N79" s="313"/>
      <c r="O79" s="317"/>
      <c r="P79" s="315"/>
      <c r="Q79" s="318"/>
      <c r="R79" s="319"/>
      <c r="HQ79" s="306"/>
    </row>
    <row r="80" s="305" customFormat="1" ht="48" customHeight="1" spans="1:225">
      <c r="A80" s="456"/>
      <c r="B80" s="457"/>
      <c r="C80" s="311"/>
      <c r="D80" s="457"/>
      <c r="E80" s="458"/>
      <c r="F80" s="457"/>
      <c r="G80" s="311"/>
      <c r="H80" s="313"/>
      <c r="I80" s="313"/>
      <c r="J80" s="314"/>
      <c r="K80" s="315"/>
      <c r="L80" s="315"/>
      <c r="M80" s="316"/>
      <c r="N80" s="313"/>
      <c r="O80" s="317"/>
      <c r="P80" s="315"/>
      <c r="Q80" s="318"/>
      <c r="R80" s="319"/>
      <c r="HQ80" s="306"/>
    </row>
    <row r="81" s="305" customFormat="1" customHeight="1" spans="1:225">
      <c r="A81" s="309"/>
      <c r="B81" s="310"/>
      <c r="C81" s="311"/>
      <c r="D81" s="310"/>
      <c r="E81" s="312"/>
      <c r="F81" s="310"/>
      <c r="G81" s="311"/>
      <c r="H81" s="313"/>
      <c r="I81" s="313"/>
      <c r="J81" s="314"/>
      <c r="K81" s="315"/>
      <c r="L81" s="315"/>
      <c r="M81" s="316"/>
      <c r="N81" s="313"/>
      <c r="O81" s="317"/>
      <c r="P81" s="315"/>
      <c r="Q81" s="318"/>
      <c r="R81" s="319"/>
      <c r="HQ81" s="306"/>
    </row>
    <row r="82" s="305" customFormat="1" ht="19.5" customHeight="1" spans="1:225">
      <c r="A82" s="309"/>
      <c r="B82" s="310"/>
      <c r="C82" s="311"/>
      <c r="D82" s="310"/>
      <c r="E82" s="312"/>
      <c r="F82" s="310"/>
      <c r="G82" s="311"/>
      <c r="H82" s="313"/>
      <c r="I82" s="313"/>
      <c r="J82" s="314"/>
      <c r="K82" s="315"/>
      <c r="L82" s="315"/>
      <c r="M82" s="316"/>
      <c r="N82" s="313"/>
      <c r="O82" s="317"/>
      <c r="P82" s="315"/>
      <c r="Q82" s="318"/>
      <c r="R82" s="319"/>
      <c r="HQ82" s="306"/>
    </row>
    <row r="83" s="305" customFormat="1" ht="19.5" customHeight="1" spans="1:225">
      <c r="A83" s="309"/>
      <c r="B83" s="310"/>
      <c r="C83" s="311"/>
      <c r="D83" s="310"/>
      <c r="E83" s="312"/>
      <c r="F83" s="310"/>
      <c r="G83" s="311"/>
      <c r="H83" s="313"/>
      <c r="I83" s="313"/>
      <c r="J83" s="314"/>
      <c r="K83" s="315"/>
      <c r="L83" s="315"/>
      <c r="M83" s="316"/>
      <c r="N83" s="313"/>
      <c r="O83" s="317"/>
      <c r="P83" s="315"/>
      <c r="Q83" s="318"/>
      <c r="R83" s="319"/>
      <c r="HQ83" s="306"/>
    </row>
    <row r="84" s="305" customFormat="1" ht="19.5" customHeight="1" spans="1:225">
      <c r="A84" s="309"/>
      <c r="B84" s="310"/>
      <c r="C84" s="311"/>
      <c r="D84" s="310"/>
      <c r="E84" s="312"/>
      <c r="F84" s="310"/>
      <c r="G84" s="311"/>
      <c r="H84" s="313"/>
      <c r="I84" s="313"/>
      <c r="J84" s="314"/>
      <c r="K84" s="315"/>
      <c r="L84" s="315"/>
      <c r="M84" s="316"/>
      <c r="N84" s="313"/>
      <c r="O84" s="317"/>
      <c r="P84" s="315"/>
      <c r="Q84" s="318"/>
      <c r="R84" s="319"/>
      <c r="HQ84" s="306"/>
    </row>
    <row r="85" s="305" customFormat="1" ht="19.5" customHeight="1" spans="1:225">
      <c r="A85" s="309"/>
      <c r="B85" s="310"/>
      <c r="C85" s="311"/>
      <c r="D85" s="310"/>
      <c r="E85" s="312"/>
      <c r="F85" s="310"/>
      <c r="G85" s="311"/>
      <c r="H85" s="313"/>
      <c r="I85" s="313"/>
      <c r="J85" s="314"/>
      <c r="K85" s="315"/>
      <c r="L85" s="315"/>
      <c r="M85" s="316"/>
      <c r="N85" s="313"/>
      <c r="O85" s="317"/>
      <c r="P85" s="315"/>
      <c r="Q85" s="318"/>
      <c r="R85" s="319"/>
      <c r="HQ85" s="306"/>
    </row>
    <row r="86" s="305" customFormat="1" ht="19.5" customHeight="1" spans="1:225">
      <c r="A86" s="309"/>
      <c r="B86" s="310"/>
      <c r="C86" s="311"/>
      <c r="D86" s="310"/>
      <c r="E86" s="312"/>
      <c r="F86" s="310"/>
      <c r="G86" s="311"/>
      <c r="H86" s="313"/>
      <c r="I86" s="313"/>
      <c r="J86" s="314"/>
      <c r="K86" s="315"/>
      <c r="L86" s="315"/>
      <c r="M86" s="316"/>
      <c r="N86" s="313"/>
      <c r="O86" s="317"/>
      <c r="P86" s="315"/>
      <c r="Q86" s="318"/>
      <c r="R86" s="319"/>
      <c r="HQ86" s="306"/>
    </row>
    <row r="87" s="305" customFormat="1" ht="19.5" customHeight="1" spans="1:225">
      <c r="A87" s="309"/>
      <c r="B87" s="310"/>
      <c r="C87" s="311"/>
      <c r="D87" s="310"/>
      <c r="E87" s="312"/>
      <c r="F87" s="310"/>
      <c r="G87" s="311"/>
      <c r="H87" s="313"/>
      <c r="I87" s="313"/>
      <c r="J87" s="314"/>
      <c r="K87" s="315"/>
      <c r="L87" s="315"/>
      <c r="M87" s="316"/>
      <c r="N87" s="313"/>
      <c r="O87" s="317"/>
      <c r="P87" s="315"/>
      <c r="Q87" s="318"/>
      <c r="R87" s="319"/>
      <c r="HQ87" s="306"/>
    </row>
    <row r="88" s="305" customFormat="1" ht="19.5" customHeight="1" spans="1:225">
      <c r="A88" s="309"/>
      <c r="B88" s="310"/>
      <c r="C88" s="311"/>
      <c r="D88" s="310"/>
      <c r="E88" s="312"/>
      <c r="F88" s="310"/>
      <c r="G88" s="311"/>
      <c r="H88" s="313"/>
      <c r="I88" s="313"/>
      <c r="J88" s="314"/>
      <c r="K88" s="315"/>
      <c r="L88" s="315"/>
      <c r="M88" s="316"/>
      <c r="N88" s="313"/>
      <c r="O88" s="317"/>
      <c r="P88" s="315"/>
      <c r="Q88" s="318"/>
      <c r="R88" s="319"/>
      <c r="HQ88" s="306"/>
    </row>
    <row r="89" s="305" customFormat="1" ht="19.5" customHeight="1" spans="1:18">
      <c r="A89" s="309"/>
      <c r="B89" s="310"/>
      <c r="C89" s="311"/>
      <c r="D89" s="310"/>
      <c r="E89" s="312"/>
      <c r="F89" s="310"/>
      <c r="G89" s="311"/>
      <c r="H89" s="313"/>
      <c r="I89" s="313"/>
      <c r="J89" s="314"/>
      <c r="K89" s="315"/>
      <c r="L89" s="315"/>
      <c r="M89" s="316"/>
      <c r="N89" s="313"/>
      <c r="O89" s="317"/>
      <c r="P89" s="315"/>
      <c r="Q89" s="318"/>
      <c r="R89" s="319"/>
    </row>
    <row r="90" s="305" customFormat="1" customHeight="1" spans="1:225">
      <c r="A90" s="309"/>
      <c r="B90" s="310"/>
      <c r="C90" s="311"/>
      <c r="D90" s="310"/>
      <c r="E90" s="312"/>
      <c r="F90" s="310"/>
      <c r="G90" s="311"/>
      <c r="H90" s="313"/>
      <c r="I90" s="313"/>
      <c r="J90" s="314"/>
      <c r="K90" s="315"/>
      <c r="L90" s="315"/>
      <c r="M90" s="316"/>
      <c r="N90" s="313"/>
      <c r="O90" s="317"/>
      <c r="P90" s="315"/>
      <c r="Q90" s="318"/>
      <c r="R90" s="319"/>
      <c r="HQ90" s="306"/>
    </row>
    <row r="91" s="305" customFormat="1" customHeight="1" spans="1:225">
      <c r="A91" s="456"/>
      <c r="B91" s="457"/>
      <c r="C91" s="311"/>
      <c r="D91" s="457"/>
      <c r="E91" s="458"/>
      <c r="F91" s="457"/>
      <c r="G91" s="311"/>
      <c r="H91" s="313"/>
      <c r="I91" s="313"/>
      <c r="J91" s="314"/>
      <c r="K91" s="315"/>
      <c r="L91" s="315"/>
      <c r="M91" s="316"/>
      <c r="N91" s="313"/>
      <c r="O91" s="317"/>
      <c r="P91" s="315"/>
      <c r="Q91" s="318"/>
      <c r="R91" s="319"/>
      <c r="HQ91" s="306"/>
    </row>
    <row r="92" s="305" customFormat="1" customHeight="1" spans="1:225">
      <c r="A92" s="309"/>
      <c r="B92" s="310"/>
      <c r="C92" s="311"/>
      <c r="D92" s="310"/>
      <c r="E92" s="312"/>
      <c r="F92" s="310"/>
      <c r="G92" s="311"/>
      <c r="H92" s="313"/>
      <c r="I92" s="313"/>
      <c r="J92" s="314"/>
      <c r="K92" s="315"/>
      <c r="L92" s="315"/>
      <c r="M92" s="316"/>
      <c r="N92" s="313"/>
      <c r="O92" s="317"/>
      <c r="P92" s="315"/>
      <c r="Q92" s="318"/>
      <c r="R92" s="319"/>
      <c r="HQ92" s="306"/>
    </row>
    <row r="93" s="305" customFormat="1" customHeight="1" spans="1:225">
      <c r="A93" s="456"/>
      <c r="B93" s="457"/>
      <c r="C93" s="311"/>
      <c r="D93" s="457"/>
      <c r="E93" s="458"/>
      <c r="F93" s="457"/>
      <c r="G93" s="311"/>
      <c r="H93" s="313"/>
      <c r="I93" s="313"/>
      <c r="J93" s="314"/>
      <c r="K93" s="315"/>
      <c r="L93" s="315"/>
      <c r="M93" s="316"/>
      <c r="N93" s="313"/>
      <c r="O93" s="317"/>
      <c r="P93" s="315"/>
      <c r="Q93" s="318"/>
      <c r="R93" s="319"/>
      <c r="HQ93" s="306"/>
    </row>
    <row r="94" s="305" customFormat="1" ht="39.95" customHeight="1" spans="1:225">
      <c r="A94" s="456"/>
      <c r="B94" s="457"/>
      <c r="C94" s="463"/>
      <c r="D94" s="457"/>
      <c r="E94" s="458"/>
      <c r="F94" s="457"/>
      <c r="G94" s="463"/>
      <c r="H94" s="318"/>
      <c r="I94" s="313"/>
      <c r="J94" s="314"/>
      <c r="K94" s="315"/>
      <c r="L94" s="315"/>
      <c r="M94" s="316"/>
      <c r="N94" s="313"/>
      <c r="O94" s="317"/>
      <c r="P94" s="315"/>
      <c r="Q94" s="318"/>
      <c r="R94" s="319"/>
      <c r="HQ94" s="306"/>
    </row>
    <row r="95" s="305" customFormat="1" ht="39" customHeight="1" spans="1:225">
      <c r="A95" s="456"/>
      <c r="B95" s="457"/>
      <c r="C95" s="463"/>
      <c r="D95" s="457"/>
      <c r="E95" s="458"/>
      <c r="F95" s="457"/>
      <c r="G95" s="463"/>
      <c r="H95" s="318"/>
      <c r="I95" s="313"/>
      <c r="J95" s="314"/>
      <c r="K95" s="315"/>
      <c r="L95" s="315"/>
      <c r="M95" s="316"/>
      <c r="N95" s="313"/>
      <c r="O95" s="317"/>
      <c r="P95" s="315"/>
      <c r="Q95" s="318"/>
      <c r="R95" s="319"/>
      <c r="HQ95" s="306"/>
    </row>
    <row r="96" s="305" customFormat="1" ht="39" customHeight="1" spans="1:225">
      <c r="A96" s="456"/>
      <c r="B96" s="457"/>
      <c r="C96" s="463"/>
      <c r="D96" s="457"/>
      <c r="E96" s="458"/>
      <c r="F96" s="457"/>
      <c r="G96" s="464"/>
      <c r="H96" s="462"/>
      <c r="I96" s="313"/>
      <c r="J96" s="314"/>
      <c r="K96" s="315"/>
      <c r="L96" s="315"/>
      <c r="M96" s="316"/>
      <c r="N96" s="313"/>
      <c r="O96" s="317"/>
      <c r="P96" s="315"/>
      <c r="Q96" s="318"/>
      <c r="R96" s="319"/>
      <c r="HQ96" s="306"/>
    </row>
    <row r="97" s="305" customFormat="1" ht="39" customHeight="1" spans="1:225">
      <c r="A97" s="456"/>
      <c r="B97" s="457"/>
      <c r="C97" s="465"/>
      <c r="D97" s="457"/>
      <c r="E97" s="458"/>
      <c r="F97" s="457"/>
      <c r="G97" s="464"/>
      <c r="H97" s="462"/>
      <c r="I97" s="313"/>
      <c r="J97" s="314"/>
      <c r="K97" s="315"/>
      <c r="L97" s="315"/>
      <c r="M97" s="316"/>
      <c r="N97" s="313"/>
      <c r="O97" s="317"/>
      <c r="P97" s="315"/>
      <c r="Q97" s="318"/>
      <c r="R97" s="319"/>
      <c r="HQ97" s="306"/>
    </row>
    <row r="98" s="305" customFormat="1" ht="39" customHeight="1" spans="1:225">
      <c r="A98" s="309"/>
      <c r="B98" s="310"/>
      <c r="C98" s="311"/>
      <c r="D98" s="310"/>
      <c r="E98" s="312"/>
      <c r="F98" s="310"/>
      <c r="G98" s="311"/>
      <c r="H98" s="313"/>
      <c r="I98" s="313"/>
      <c r="J98" s="314"/>
      <c r="K98" s="315"/>
      <c r="L98" s="315"/>
      <c r="M98" s="316"/>
      <c r="N98" s="313"/>
      <c r="O98" s="317"/>
      <c r="P98" s="315"/>
      <c r="Q98" s="318"/>
      <c r="R98" s="319"/>
      <c r="HQ98" s="306"/>
    </row>
    <row r="99" s="305" customFormat="1" customHeight="1" spans="1:225">
      <c r="A99" s="456"/>
      <c r="B99" s="457"/>
      <c r="C99" s="311"/>
      <c r="D99" s="457"/>
      <c r="E99" s="458"/>
      <c r="F99" s="457"/>
      <c r="G99" s="311"/>
      <c r="H99" s="313"/>
      <c r="I99" s="313"/>
      <c r="J99" s="314"/>
      <c r="K99" s="315"/>
      <c r="L99" s="315"/>
      <c r="M99" s="316"/>
      <c r="N99" s="313"/>
      <c r="O99" s="317"/>
      <c r="P99" s="315"/>
      <c r="Q99" s="318"/>
      <c r="R99" s="319"/>
      <c r="HQ99" s="306"/>
    </row>
    <row r="100" s="305" customFormat="1" ht="65.1" customHeight="1" spans="1:225">
      <c r="A100" s="456"/>
      <c r="B100" s="457"/>
      <c r="C100" s="311"/>
      <c r="D100" s="457"/>
      <c r="E100" s="458"/>
      <c r="F100" s="457"/>
      <c r="G100" s="311"/>
      <c r="H100" s="313"/>
      <c r="I100" s="313"/>
      <c r="J100" s="314"/>
      <c r="K100" s="315"/>
      <c r="L100" s="315"/>
      <c r="M100" s="316"/>
      <c r="N100" s="313"/>
      <c r="O100" s="317"/>
      <c r="P100" s="315"/>
      <c r="Q100" s="318"/>
      <c r="R100" s="319"/>
      <c r="HQ100" s="306"/>
    </row>
    <row r="101" s="305" customFormat="1" ht="53.1" customHeight="1" spans="1:225">
      <c r="A101" s="309"/>
      <c r="B101" s="310"/>
      <c r="C101" s="311"/>
      <c r="D101" s="310"/>
      <c r="E101" s="312"/>
      <c r="F101" s="310"/>
      <c r="G101" s="311"/>
      <c r="H101" s="313"/>
      <c r="I101" s="313"/>
      <c r="J101" s="314"/>
      <c r="K101" s="315"/>
      <c r="L101" s="315"/>
      <c r="M101" s="316"/>
      <c r="N101" s="313"/>
      <c r="O101" s="317"/>
      <c r="P101" s="315"/>
      <c r="Q101" s="318"/>
      <c r="R101" s="319"/>
      <c r="HQ101" s="306"/>
    </row>
    <row r="102" s="305" customFormat="1" customHeight="1" spans="1:225">
      <c r="A102" s="309"/>
      <c r="B102" s="310"/>
      <c r="C102" s="311"/>
      <c r="D102" s="310"/>
      <c r="E102" s="312"/>
      <c r="F102" s="310"/>
      <c r="G102" s="311"/>
      <c r="H102" s="313"/>
      <c r="I102" s="313"/>
      <c r="J102" s="314"/>
      <c r="K102" s="315"/>
      <c r="L102" s="315"/>
      <c r="M102" s="316"/>
      <c r="N102" s="313"/>
      <c r="O102" s="317"/>
      <c r="P102" s="315"/>
      <c r="Q102" s="318"/>
      <c r="R102" s="319"/>
      <c r="HQ102" s="306"/>
    </row>
    <row r="103" s="305" customFormat="1" customHeight="1" spans="1:225">
      <c r="A103" s="309"/>
      <c r="B103" s="310"/>
      <c r="C103" s="311"/>
      <c r="D103" s="310"/>
      <c r="E103" s="312"/>
      <c r="F103" s="310"/>
      <c r="G103" s="311"/>
      <c r="H103" s="313"/>
      <c r="I103" s="313"/>
      <c r="J103" s="314"/>
      <c r="K103" s="315"/>
      <c r="L103" s="315"/>
      <c r="M103" s="316"/>
      <c r="N103" s="313"/>
      <c r="O103" s="317"/>
      <c r="P103" s="315"/>
      <c r="Q103" s="318"/>
      <c r="R103" s="319"/>
      <c r="HQ103" s="306"/>
    </row>
    <row r="104" s="305" customFormat="1" customHeight="1" spans="1:225">
      <c r="A104" s="309"/>
      <c r="B104" s="310"/>
      <c r="D104" s="310"/>
      <c r="E104" s="312"/>
      <c r="F104" s="310"/>
      <c r="H104" s="313"/>
      <c r="I104" s="313"/>
      <c r="J104" s="314"/>
      <c r="K104" s="315"/>
      <c r="L104" s="315"/>
      <c r="M104" s="316"/>
      <c r="N104" s="313"/>
      <c r="O104" s="317"/>
      <c r="P104" s="315"/>
      <c r="Q104" s="318"/>
      <c r="R104" s="319"/>
      <c r="HQ104" s="306"/>
    </row>
    <row r="105" s="305" customFormat="1" customHeight="1" spans="1:225">
      <c r="A105" s="309"/>
      <c r="B105" s="310"/>
      <c r="D105" s="310"/>
      <c r="E105" s="312"/>
      <c r="F105" s="310"/>
      <c r="H105" s="313"/>
      <c r="I105" s="313"/>
      <c r="J105" s="314"/>
      <c r="K105" s="315"/>
      <c r="L105" s="315"/>
      <c r="M105" s="316"/>
      <c r="N105" s="313"/>
      <c r="O105" s="317"/>
      <c r="P105" s="315"/>
      <c r="Q105" s="318"/>
      <c r="R105" s="319"/>
      <c r="HQ105" s="306"/>
    </row>
    <row r="106" s="305" customFormat="1" customHeight="1" spans="1:225">
      <c r="A106" s="309"/>
      <c r="B106" s="310"/>
      <c r="D106" s="310"/>
      <c r="E106" s="312"/>
      <c r="F106" s="310"/>
      <c r="H106" s="313"/>
      <c r="I106" s="313"/>
      <c r="J106" s="314"/>
      <c r="K106" s="315"/>
      <c r="L106" s="315"/>
      <c r="M106" s="316"/>
      <c r="N106" s="313"/>
      <c r="O106" s="317"/>
      <c r="P106" s="315"/>
      <c r="Q106" s="318"/>
      <c r="R106" s="319"/>
      <c r="HQ106" s="306"/>
    </row>
    <row r="107" s="305" customFormat="1" customHeight="1" spans="1:225">
      <c r="A107" s="309"/>
      <c r="B107" s="310"/>
      <c r="D107" s="310"/>
      <c r="E107" s="312"/>
      <c r="F107" s="310"/>
      <c r="H107" s="313"/>
      <c r="I107" s="313"/>
      <c r="J107" s="314"/>
      <c r="K107" s="315"/>
      <c r="L107" s="315"/>
      <c r="M107" s="316"/>
      <c r="N107" s="313"/>
      <c r="O107" s="317"/>
      <c r="P107" s="315"/>
      <c r="Q107" s="318"/>
      <c r="R107" s="319"/>
      <c r="HQ107" s="306"/>
    </row>
    <row r="108" s="305" customFormat="1" customHeight="1" spans="1:225">
      <c r="A108" s="309"/>
      <c r="B108" s="310"/>
      <c r="D108" s="310"/>
      <c r="E108" s="312"/>
      <c r="F108" s="310"/>
      <c r="H108" s="313"/>
      <c r="I108" s="313"/>
      <c r="J108" s="314"/>
      <c r="K108" s="315"/>
      <c r="L108" s="315"/>
      <c r="M108" s="316"/>
      <c r="N108" s="313"/>
      <c r="O108" s="317"/>
      <c r="P108" s="315"/>
      <c r="Q108" s="318"/>
      <c r="R108" s="319"/>
      <c r="HQ108" s="306"/>
    </row>
    <row r="109" s="305" customFormat="1" customHeight="1" spans="1:225">
      <c r="A109" s="309"/>
      <c r="B109" s="310"/>
      <c r="D109" s="310"/>
      <c r="E109" s="312"/>
      <c r="F109" s="310"/>
      <c r="H109" s="313"/>
      <c r="I109" s="313"/>
      <c r="J109" s="314"/>
      <c r="K109" s="315"/>
      <c r="L109" s="315"/>
      <c r="M109" s="316"/>
      <c r="N109" s="313"/>
      <c r="O109" s="317"/>
      <c r="P109" s="315"/>
      <c r="Q109" s="318"/>
      <c r="R109" s="319"/>
      <c r="HQ109" s="306"/>
    </row>
    <row r="110" s="305" customFormat="1" customHeight="1" spans="1:225">
      <c r="A110" s="309"/>
      <c r="B110" s="310"/>
      <c r="D110" s="310"/>
      <c r="E110" s="312"/>
      <c r="F110" s="310"/>
      <c r="H110" s="313"/>
      <c r="I110" s="313"/>
      <c r="J110" s="314"/>
      <c r="K110" s="315"/>
      <c r="L110" s="315"/>
      <c r="M110" s="316"/>
      <c r="N110" s="313"/>
      <c r="O110" s="317"/>
      <c r="P110" s="315"/>
      <c r="Q110" s="318"/>
      <c r="R110" s="319"/>
      <c r="HQ110" s="306"/>
    </row>
    <row r="111" s="305" customFormat="1" customHeight="1" spans="1:225">
      <c r="A111" s="309"/>
      <c r="B111" s="310"/>
      <c r="D111" s="310"/>
      <c r="E111" s="312"/>
      <c r="F111" s="310"/>
      <c r="H111" s="313"/>
      <c r="I111" s="313"/>
      <c r="J111" s="314"/>
      <c r="K111" s="315"/>
      <c r="L111" s="315"/>
      <c r="M111" s="316"/>
      <c r="N111" s="313"/>
      <c r="O111" s="317"/>
      <c r="P111" s="315"/>
      <c r="Q111" s="318"/>
      <c r="R111" s="319"/>
      <c r="HQ111" s="306"/>
    </row>
  </sheetData>
  <mergeCells count="23">
    <mergeCell ref="A2:R2"/>
    <mergeCell ref="O3:R3"/>
    <mergeCell ref="D4:F4"/>
    <mergeCell ref="L4:N4"/>
    <mergeCell ref="O4:R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196527777777778" right="0.156944444444444" top="0.432638888888889" bottom="0.590277777777778" header="0.511805555555556" footer="0.314583333333333"/>
  <pageSetup paperSize="9" scale="60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"/>
  <sheetViews>
    <sheetView showGridLines="0" showZeros="0" zoomScale="90" zoomScaleNormal="90" workbookViewId="0">
      <pane ySplit="6" topLeftCell="A34" activePane="bottomLeft" state="frozen"/>
      <selection/>
      <selection pane="bottomLeft" activeCell="A2" sqref="$A2:$XFD2"/>
    </sheetView>
  </sheetViews>
  <sheetFormatPr defaultColWidth="12" defaultRowHeight="12"/>
  <cols>
    <col min="1" max="1" width="23.1666666666667" style="151" customWidth="1"/>
    <col min="2" max="2" width="13.5" style="151" customWidth="1"/>
    <col min="3" max="3" width="12.1666666666667" style="152" customWidth="1"/>
    <col min="4" max="4" width="14.1666666666667" style="152" customWidth="1"/>
    <col min="5" max="5" width="18.6666666666667" style="153" customWidth="1"/>
    <col min="6" max="6" width="19" style="153" customWidth="1"/>
    <col min="7" max="7" width="14.1666666666667" style="152" customWidth="1"/>
    <col min="8" max="9" width="14.1666666666667" style="153" customWidth="1"/>
    <col min="10" max="10" width="27.1666666666667" style="154" customWidth="1"/>
    <col min="11" max="11" width="19.8333333333333" style="151" customWidth="1"/>
    <col min="12" max="12" width="19.1666666666667" style="155" customWidth="1"/>
    <col min="13" max="13" width="13.3333333333333" style="155" customWidth="1"/>
    <col min="14" max="14" width="18.5" style="156" customWidth="1"/>
    <col min="15" max="15" width="15.8333333333333" style="156" customWidth="1"/>
    <col min="16" max="16" width="15.1666666666667" style="155" customWidth="1"/>
    <col min="17" max="17" width="17.5" style="157" customWidth="1"/>
    <col min="18" max="18" width="15.6666666666667" style="157" customWidth="1"/>
    <col min="19" max="16384" width="12" style="158"/>
  </cols>
  <sheetData>
    <row r="1" s="148" customFormat="1" ht="25" customHeight="1" spans="1:18">
      <c r="A1" s="159" t="s">
        <v>176</v>
      </c>
      <c r="B1" s="160"/>
      <c r="C1" s="161"/>
      <c r="D1" s="161"/>
      <c r="E1" s="162"/>
      <c r="F1" s="162"/>
      <c r="G1" s="161"/>
      <c r="H1" s="162"/>
      <c r="I1" s="162"/>
      <c r="J1" s="231"/>
      <c r="K1" s="232"/>
      <c r="L1" s="233"/>
      <c r="M1" s="233"/>
      <c r="N1" s="234"/>
      <c r="O1" s="234"/>
      <c r="P1" s="235"/>
      <c r="Q1" s="293"/>
      <c r="R1" s="293"/>
    </row>
    <row r="2" s="148" customFormat="1" ht="25.5" customHeight="1" spans="1:18">
      <c r="A2" s="163" t="s">
        <v>177</v>
      </c>
      <c r="B2" s="163"/>
      <c r="C2" s="163"/>
      <c r="D2" s="163"/>
      <c r="E2" s="164"/>
      <c r="F2" s="164"/>
      <c r="G2" s="165"/>
      <c r="H2" s="164"/>
      <c r="I2" s="164"/>
      <c r="J2" s="236"/>
      <c r="K2" s="237"/>
      <c r="L2" s="238"/>
      <c r="M2" s="238"/>
      <c r="N2" s="239"/>
      <c r="O2" s="239"/>
      <c r="P2" s="239"/>
      <c r="Q2" s="294"/>
      <c r="R2" s="294"/>
    </row>
    <row r="3" s="149" customFormat="1" ht="18" customHeight="1" spans="1:18">
      <c r="A3" s="166" t="s">
        <v>178</v>
      </c>
      <c r="B3" s="166"/>
      <c r="C3" s="167"/>
      <c r="D3" s="167"/>
      <c r="E3" s="168"/>
      <c r="F3" s="168"/>
      <c r="G3" s="167"/>
      <c r="H3" s="168"/>
      <c r="I3" s="168"/>
      <c r="J3" s="240"/>
      <c r="K3" s="241"/>
      <c r="L3" s="242"/>
      <c r="M3" s="243" t="s">
        <v>179</v>
      </c>
      <c r="N3" s="244"/>
      <c r="O3" s="244"/>
      <c r="P3" s="245"/>
      <c r="Q3" s="245"/>
      <c r="R3" s="245"/>
    </row>
    <row r="4" s="150" customFormat="1" ht="27" customHeight="1" spans="1:18">
      <c r="A4" s="169" t="s">
        <v>180</v>
      </c>
      <c r="B4" s="170"/>
      <c r="C4" s="170"/>
      <c r="D4" s="170"/>
      <c r="E4" s="171"/>
      <c r="F4" s="171"/>
      <c r="G4" s="172"/>
      <c r="H4" s="171"/>
      <c r="I4" s="171"/>
      <c r="J4" s="246" t="s">
        <v>181</v>
      </c>
      <c r="K4" s="246"/>
      <c r="L4" s="247"/>
      <c r="M4" s="247"/>
      <c r="N4" s="246"/>
      <c r="O4" s="246"/>
      <c r="P4" s="246"/>
      <c r="Q4" s="295"/>
      <c r="R4" s="295"/>
    </row>
    <row r="5" s="150" customFormat="1" ht="24" customHeight="1" spans="1:18">
      <c r="A5" s="173" t="s">
        <v>182</v>
      </c>
      <c r="B5" s="173" t="s">
        <v>183</v>
      </c>
      <c r="C5" s="173" t="s">
        <v>184</v>
      </c>
      <c r="D5" s="174" t="s">
        <v>185</v>
      </c>
      <c r="E5" s="174" t="s">
        <v>186</v>
      </c>
      <c r="F5" s="175" t="s">
        <v>187</v>
      </c>
      <c r="G5" s="176" t="s">
        <v>7</v>
      </c>
      <c r="H5" s="177"/>
      <c r="I5" s="177"/>
      <c r="J5" s="248" t="s">
        <v>188</v>
      </c>
      <c r="K5" s="173" t="s">
        <v>183</v>
      </c>
      <c r="L5" s="173" t="s">
        <v>184</v>
      </c>
      <c r="M5" s="249" t="s">
        <v>185</v>
      </c>
      <c r="N5" s="174" t="s">
        <v>186</v>
      </c>
      <c r="O5" s="174" t="s">
        <v>187</v>
      </c>
      <c r="P5" s="177" t="s">
        <v>7</v>
      </c>
      <c r="Q5" s="177"/>
      <c r="R5" s="177"/>
    </row>
    <row r="6" s="150" customFormat="1" ht="29" customHeight="1" spans="1:18">
      <c r="A6" s="178"/>
      <c r="B6" s="178"/>
      <c r="C6" s="178"/>
      <c r="D6" s="179"/>
      <c r="E6" s="179"/>
      <c r="F6" s="180"/>
      <c r="G6" s="181" t="s">
        <v>10</v>
      </c>
      <c r="H6" s="182" t="s">
        <v>12</v>
      </c>
      <c r="I6" s="182" t="s">
        <v>13</v>
      </c>
      <c r="J6" s="250"/>
      <c r="K6" s="178"/>
      <c r="L6" s="178"/>
      <c r="M6" s="251"/>
      <c r="N6" s="179"/>
      <c r="O6" s="179"/>
      <c r="P6" s="181" t="s">
        <v>10</v>
      </c>
      <c r="Q6" s="182" t="s">
        <v>12</v>
      </c>
      <c r="R6" s="182" t="s">
        <v>13</v>
      </c>
    </row>
    <row r="7" s="150" customFormat="1" ht="35.1" customHeight="1" spans="1:18">
      <c r="A7" s="183" t="s">
        <v>189</v>
      </c>
      <c r="B7" s="183"/>
      <c r="C7" s="184">
        <v>152</v>
      </c>
      <c r="D7" s="185"/>
      <c r="E7" s="186"/>
      <c r="F7" s="186"/>
      <c r="G7" s="185"/>
      <c r="H7" s="186"/>
      <c r="I7" s="186"/>
      <c r="J7" s="252" t="s">
        <v>190</v>
      </c>
      <c r="K7" s="253">
        <v>20</v>
      </c>
      <c r="L7" s="253">
        <v>90</v>
      </c>
      <c r="M7" s="254">
        <v>0</v>
      </c>
      <c r="N7" s="255">
        <f>(M7-K7)/K7*100</f>
        <v>-100</v>
      </c>
      <c r="O7" s="255">
        <f>M7/L7*100</f>
        <v>0</v>
      </c>
      <c r="P7" s="256"/>
      <c r="Q7" s="182">
        <v>-100</v>
      </c>
      <c r="R7" s="182">
        <f>P7/L7*100</f>
        <v>0</v>
      </c>
    </row>
    <row r="8" s="150" customFormat="1" ht="35.1" customHeight="1" spans="1:18">
      <c r="A8" s="187" t="s">
        <v>191</v>
      </c>
      <c r="B8" s="188"/>
      <c r="C8" s="188">
        <v>900</v>
      </c>
      <c r="D8" s="189"/>
      <c r="E8" s="190"/>
      <c r="F8" s="190"/>
      <c r="G8" s="191"/>
      <c r="H8" s="190"/>
      <c r="I8" s="190"/>
      <c r="J8" s="257" t="s">
        <v>192</v>
      </c>
      <c r="K8" s="200">
        <f>K9+K18+K19+K20+K21</f>
        <v>35562</v>
      </c>
      <c r="L8" s="253">
        <f t="shared" ref="L8:P8" si="0">L9+L18+L19+L20+L21+L17</f>
        <v>28026</v>
      </c>
      <c r="M8" s="253">
        <f t="shared" si="0"/>
        <v>22087</v>
      </c>
      <c r="N8" s="255">
        <f t="shared" ref="N8:N16" si="1">(M8-K8)/K8*100</f>
        <v>-37.8915696530004</v>
      </c>
      <c r="O8" s="255">
        <f>M8/L8*100</f>
        <v>78.8089631056876</v>
      </c>
      <c r="P8" s="253">
        <f t="shared" si="0"/>
        <v>8458</v>
      </c>
      <c r="Q8" s="296">
        <v>-66.0770865920667</v>
      </c>
      <c r="R8" s="182">
        <f t="shared" ref="R8:R16" si="2">P8/L8*100</f>
        <v>30.1791193891387</v>
      </c>
    </row>
    <row r="9" s="150" customFormat="1" ht="41.1" customHeight="1" spans="1:18">
      <c r="A9" s="187"/>
      <c r="B9" s="192"/>
      <c r="C9" s="192"/>
      <c r="D9" s="193"/>
      <c r="E9" s="194"/>
      <c r="F9" s="194"/>
      <c r="G9" s="195"/>
      <c r="H9" s="194"/>
      <c r="I9" s="194"/>
      <c r="J9" s="258" t="s">
        <v>193</v>
      </c>
      <c r="K9" s="259">
        <f>K10+K11+K12+K13+K14+K15+K16</f>
        <v>30211</v>
      </c>
      <c r="L9" s="253">
        <f>SUM(L10:L16)</f>
        <v>22131</v>
      </c>
      <c r="M9" s="253">
        <f>SUM(M10:M16)</f>
        <v>11176</v>
      </c>
      <c r="N9" s="255">
        <f t="shared" si="1"/>
        <v>-63.0068518089438</v>
      </c>
      <c r="O9" s="255">
        <f>M9/L9*100</f>
        <v>50.4992996249605</v>
      </c>
      <c r="P9" s="260">
        <f>SUM(P10:P16)</f>
        <v>4966</v>
      </c>
      <c r="Q9" s="296">
        <v>-75.2735324765544</v>
      </c>
      <c r="R9" s="182">
        <f t="shared" si="2"/>
        <v>22.4391125570467</v>
      </c>
    </row>
    <row r="10" s="150" customFormat="1" ht="41.1" customHeight="1" spans="1:18">
      <c r="A10" s="187"/>
      <c r="B10" s="192"/>
      <c r="C10" s="192"/>
      <c r="D10" s="193"/>
      <c r="E10" s="194"/>
      <c r="F10" s="194"/>
      <c r="G10" s="195"/>
      <c r="H10" s="194"/>
      <c r="I10" s="194"/>
      <c r="J10" s="261" t="s">
        <v>194</v>
      </c>
      <c r="K10" s="202">
        <v>2466</v>
      </c>
      <c r="L10" s="202">
        <v>1000</v>
      </c>
      <c r="M10" s="262">
        <v>2028</v>
      </c>
      <c r="N10" s="263">
        <f t="shared" si="1"/>
        <v>-17.7615571776156</v>
      </c>
      <c r="O10" s="263">
        <f>M10/L10*100</f>
        <v>202.8</v>
      </c>
      <c r="P10" s="262">
        <v>740</v>
      </c>
      <c r="Q10" s="297">
        <v>-43.5545385202136</v>
      </c>
      <c r="R10" s="298">
        <f t="shared" si="2"/>
        <v>74</v>
      </c>
    </row>
    <row r="11" s="150" customFormat="1" ht="35.1" customHeight="1" spans="1:18">
      <c r="A11" s="187"/>
      <c r="B11" s="192"/>
      <c r="C11" s="192"/>
      <c r="D11" s="193"/>
      <c r="E11" s="194"/>
      <c r="F11" s="194"/>
      <c r="G11" s="195"/>
      <c r="H11" s="194"/>
      <c r="I11" s="194"/>
      <c r="J11" s="261" t="s">
        <v>195</v>
      </c>
      <c r="K11" s="202">
        <v>1025</v>
      </c>
      <c r="L11" s="202">
        <v>90</v>
      </c>
      <c r="M11" s="262">
        <v>90</v>
      </c>
      <c r="N11" s="263">
        <f t="shared" si="1"/>
        <v>-91.219512195122</v>
      </c>
      <c r="O11" s="263">
        <f t="shared" ref="O11:O17" si="3">M11/L11*100</f>
        <v>100</v>
      </c>
      <c r="P11" s="264"/>
      <c r="Q11" s="297">
        <v>10.2874432677761</v>
      </c>
      <c r="R11" s="298">
        <f t="shared" si="2"/>
        <v>0</v>
      </c>
    </row>
    <row r="12" s="150" customFormat="1" ht="35.1" customHeight="1" spans="1:18">
      <c r="A12" s="187"/>
      <c r="B12" s="192"/>
      <c r="C12" s="192"/>
      <c r="D12" s="193"/>
      <c r="E12" s="194"/>
      <c r="F12" s="194"/>
      <c r="G12" s="195"/>
      <c r="H12" s="194"/>
      <c r="I12" s="194"/>
      <c r="J12" s="261" t="s">
        <v>196</v>
      </c>
      <c r="K12" s="202"/>
      <c r="L12" s="202">
        <v>41</v>
      </c>
      <c r="M12" s="262">
        <v>41</v>
      </c>
      <c r="N12" s="263"/>
      <c r="O12" s="263">
        <f t="shared" si="3"/>
        <v>100</v>
      </c>
      <c r="P12" s="264"/>
      <c r="Q12" s="297">
        <v>-100</v>
      </c>
      <c r="R12" s="298">
        <f t="shared" si="2"/>
        <v>0</v>
      </c>
    </row>
    <row r="13" s="150" customFormat="1" ht="35.1" customHeight="1" spans="1:18">
      <c r="A13" s="187"/>
      <c r="B13" s="196"/>
      <c r="C13" s="196"/>
      <c r="D13" s="197"/>
      <c r="E13" s="198"/>
      <c r="F13" s="198"/>
      <c r="G13" s="199"/>
      <c r="H13" s="198"/>
      <c r="I13" s="198"/>
      <c r="J13" s="261" t="s">
        <v>197</v>
      </c>
      <c r="K13" s="202">
        <v>324</v>
      </c>
      <c r="L13" s="202"/>
      <c r="M13" s="262">
        <v>90</v>
      </c>
      <c r="N13" s="263">
        <f t="shared" si="1"/>
        <v>-72.2222222222222</v>
      </c>
      <c r="O13" s="263"/>
      <c r="P13" s="264"/>
      <c r="Q13" s="297">
        <v>-100</v>
      </c>
      <c r="R13" s="298"/>
    </row>
    <row r="14" s="150" customFormat="1" ht="35.1" customHeight="1" spans="1:18">
      <c r="A14" s="183" t="s">
        <v>198</v>
      </c>
      <c r="B14" s="200">
        <f>SUM(B15:B19)</f>
        <v>27743</v>
      </c>
      <c r="C14" s="185">
        <f>SUM(C15:C19)</f>
        <v>25815</v>
      </c>
      <c r="D14" s="185">
        <f>SUM(D15:D19)</f>
        <v>11973</v>
      </c>
      <c r="E14" s="186">
        <f t="shared" ref="E14:E23" si="4">(D14-B14)/B14*100</f>
        <v>-56.8431676458927</v>
      </c>
      <c r="F14" s="186">
        <f>D14/C14*100</f>
        <v>46.3800116211505</v>
      </c>
      <c r="G14" s="185">
        <f>SUM(G15:G19)</f>
        <v>10078</v>
      </c>
      <c r="H14" s="186">
        <v>-62.8474526284745</v>
      </c>
      <c r="I14" s="186">
        <f>G14/C14*100</f>
        <v>39.0393182258377</v>
      </c>
      <c r="J14" s="261" t="s">
        <v>199</v>
      </c>
      <c r="K14" s="202">
        <v>234</v>
      </c>
      <c r="L14" s="202">
        <v>1000</v>
      </c>
      <c r="M14" s="262">
        <v>1000</v>
      </c>
      <c r="N14" s="263">
        <f t="shared" si="1"/>
        <v>327.350427350427</v>
      </c>
      <c r="O14" s="263">
        <f t="shared" si="3"/>
        <v>100</v>
      </c>
      <c r="P14" s="264">
        <v>218</v>
      </c>
      <c r="Q14" s="297">
        <v>-6.83760683760684</v>
      </c>
      <c r="R14" s="298">
        <f t="shared" si="2"/>
        <v>21.8</v>
      </c>
    </row>
    <row r="15" s="150" customFormat="1" ht="35.1" customHeight="1" spans="1:18">
      <c r="A15" s="201" t="s">
        <v>200</v>
      </c>
      <c r="B15" s="202">
        <v>12756</v>
      </c>
      <c r="C15" s="202">
        <v>16947</v>
      </c>
      <c r="D15" s="202">
        <v>11017</v>
      </c>
      <c r="E15" s="203">
        <f t="shared" si="4"/>
        <v>-13.6328002508623</v>
      </c>
      <c r="F15" s="203">
        <f>D15/C15*100</f>
        <v>65.008556086623</v>
      </c>
      <c r="G15" s="204">
        <v>9122</v>
      </c>
      <c r="H15" s="203">
        <v>-25.112880715869</v>
      </c>
      <c r="I15" s="203">
        <f>G15/C15*100</f>
        <v>53.8266359827698</v>
      </c>
      <c r="J15" s="261" t="s">
        <v>201</v>
      </c>
      <c r="K15" s="202">
        <v>1395</v>
      </c>
      <c r="L15" s="202"/>
      <c r="M15" s="262"/>
      <c r="N15" s="263">
        <v>-100</v>
      </c>
      <c r="O15" s="263"/>
      <c r="P15" s="265"/>
      <c r="Q15" s="297">
        <v>-100</v>
      </c>
      <c r="R15" s="298"/>
    </row>
    <row r="16" s="150" customFormat="1" ht="41" customHeight="1" spans="1:18">
      <c r="A16" s="205" t="s">
        <v>202</v>
      </c>
      <c r="B16" s="202">
        <v>1034</v>
      </c>
      <c r="C16" s="202">
        <v>468</v>
      </c>
      <c r="D16" s="202">
        <v>395</v>
      </c>
      <c r="E16" s="203">
        <f t="shared" si="4"/>
        <v>-61.7988394584139</v>
      </c>
      <c r="F16" s="203">
        <f>D16/C16*100</f>
        <v>84.4017094017094</v>
      </c>
      <c r="G16" s="204">
        <v>395</v>
      </c>
      <c r="H16" s="203">
        <v>-60.1814516129032</v>
      </c>
      <c r="I16" s="203">
        <f>G16/C16*100</f>
        <v>84.4017094017094</v>
      </c>
      <c r="J16" s="266" t="s">
        <v>203</v>
      </c>
      <c r="K16" s="202">
        <v>24767</v>
      </c>
      <c r="L16" s="202">
        <v>20000</v>
      </c>
      <c r="M16" s="267">
        <f>6359+839+729</f>
        <v>7927</v>
      </c>
      <c r="N16" s="263">
        <f t="shared" si="1"/>
        <v>-67.9937012960795</v>
      </c>
      <c r="O16" s="263">
        <f t="shared" ref="O16:O30" si="5">M16/L16*100</f>
        <v>39.635</v>
      </c>
      <c r="P16" s="264">
        <v>4008</v>
      </c>
      <c r="Q16" s="297">
        <v>171.544715447154</v>
      </c>
      <c r="R16" s="298">
        <f t="shared" si="2"/>
        <v>20.04</v>
      </c>
    </row>
    <row r="17" s="150" customFormat="1" ht="45" customHeight="1" spans="1:18">
      <c r="A17" s="205" t="s">
        <v>204</v>
      </c>
      <c r="B17" s="202"/>
      <c r="C17" s="202"/>
      <c r="D17" s="202"/>
      <c r="E17" s="203"/>
      <c r="F17" s="186"/>
      <c r="G17" s="206"/>
      <c r="H17" s="203"/>
      <c r="I17" s="203"/>
      <c r="J17" s="268" t="s">
        <v>205</v>
      </c>
      <c r="K17" s="202"/>
      <c r="L17" s="253">
        <v>152</v>
      </c>
      <c r="M17" s="267"/>
      <c r="N17" s="255"/>
      <c r="O17" s="255">
        <f t="shared" si="5"/>
        <v>0</v>
      </c>
      <c r="P17" s="269">
        <v>689</v>
      </c>
      <c r="Q17" s="296">
        <v>-36.2627197039778</v>
      </c>
      <c r="R17" s="182"/>
    </row>
    <row r="18" s="150" customFormat="1" ht="56" customHeight="1" spans="1:18">
      <c r="A18" s="205" t="s">
        <v>206</v>
      </c>
      <c r="B18" s="202">
        <v>-47</v>
      </c>
      <c r="C18" s="202"/>
      <c r="D18" s="202">
        <v>-100</v>
      </c>
      <c r="E18" s="203">
        <f t="shared" si="4"/>
        <v>112.765957446808</v>
      </c>
      <c r="F18" s="186"/>
      <c r="G18" s="204">
        <v>-100</v>
      </c>
      <c r="H18" s="203">
        <v>112.765957446808</v>
      </c>
      <c r="I18" s="203"/>
      <c r="J18" s="270" t="s">
        <v>207</v>
      </c>
      <c r="K18" s="271">
        <v>4391</v>
      </c>
      <c r="L18" s="271">
        <v>2022</v>
      </c>
      <c r="M18" s="228">
        <f>7742+2338</f>
        <v>10080</v>
      </c>
      <c r="N18" s="255">
        <f t="shared" ref="N18:N26" si="6">(M18-K18)/K18*100</f>
        <v>129.560464586655</v>
      </c>
      <c r="O18" s="255">
        <f t="shared" si="5"/>
        <v>498.516320474777</v>
      </c>
      <c r="P18" s="269">
        <v>1446</v>
      </c>
      <c r="Q18" s="296"/>
      <c r="R18" s="182"/>
    </row>
    <row r="19" s="150" customFormat="1" ht="50" customHeight="1" spans="1:18">
      <c r="A19" s="207" t="s">
        <v>208</v>
      </c>
      <c r="B19" s="202">
        <v>14000</v>
      </c>
      <c r="C19" s="202">
        <v>8400</v>
      </c>
      <c r="D19" s="202">
        <v>661</v>
      </c>
      <c r="E19" s="203">
        <f t="shared" si="4"/>
        <v>-95.2785714285714</v>
      </c>
      <c r="F19" s="203">
        <f>D19/C19*100</f>
        <v>7.86904761904762</v>
      </c>
      <c r="G19" s="206">
        <v>661</v>
      </c>
      <c r="H19" s="203">
        <v>-95.2785714285714</v>
      </c>
      <c r="I19" s="203">
        <f>G19/C19*100</f>
        <v>7.86904761904762</v>
      </c>
      <c r="J19" s="270" t="s">
        <v>209</v>
      </c>
      <c r="K19" s="272">
        <v>198</v>
      </c>
      <c r="L19" s="184">
        <v>1041</v>
      </c>
      <c r="M19" s="228"/>
      <c r="N19" s="255">
        <f t="shared" si="6"/>
        <v>-100</v>
      </c>
      <c r="O19" s="255">
        <f t="shared" si="5"/>
        <v>0</v>
      </c>
      <c r="P19" s="269">
        <v>729</v>
      </c>
      <c r="Q19" s="296">
        <v>2600</v>
      </c>
      <c r="R19" s="182">
        <f t="shared" ref="R18:R23" si="7">P19/L19*100</f>
        <v>70.028818443804</v>
      </c>
    </row>
    <row r="20" s="150" customFormat="1" ht="55" customHeight="1" spans="1:18">
      <c r="A20" s="208" t="s">
        <v>210</v>
      </c>
      <c r="B20" s="208">
        <v>163</v>
      </c>
      <c r="C20" s="209">
        <v>100</v>
      </c>
      <c r="D20" s="185">
        <v>20</v>
      </c>
      <c r="E20" s="186">
        <f t="shared" si="4"/>
        <v>-87.7300613496933</v>
      </c>
      <c r="F20" s="186">
        <f>D20/C20*100</f>
        <v>20</v>
      </c>
      <c r="G20" s="210">
        <v>11</v>
      </c>
      <c r="H20" s="186">
        <v>-88.5416666666667</v>
      </c>
      <c r="I20" s="186">
        <f>G20/C20*100</f>
        <v>11</v>
      </c>
      <c r="J20" s="270" t="s">
        <v>211</v>
      </c>
      <c r="K20" s="273">
        <v>163</v>
      </c>
      <c r="L20" s="184">
        <v>100</v>
      </c>
      <c r="M20" s="228">
        <v>107</v>
      </c>
      <c r="N20" s="255">
        <f t="shared" si="6"/>
        <v>-34.3558282208589</v>
      </c>
      <c r="O20" s="255">
        <f t="shared" si="5"/>
        <v>107</v>
      </c>
      <c r="P20" s="269">
        <v>6</v>
      </c>
      <c r="Q20" s="296">
        <v>-98.1012658227848</v>
      </c>
      <c r="R20" s="182">
        <f t="shared" si="7"/>
        <v>6</v>
      </c>
    </row>
    <row r="21" s="150" customFormat="1" ht="35.1" customHeight="1" spans="1:18">
      <c r="A21" s="208" t="s">
        <v>212</v>
      </c>
      <c r="B21" s="208">
        <v>953</v>
      </c>
      <c r="C21" s="185">
        <v>750</v>
      </c>
      <c r="D21" s="185">
        <v>750</v>
      </c>
      <c r="E21" s="186">
        <f t="shared" si="4"/>
        <v>-21.3011542497377</v>
      </c>
      <c r="F21" s="186">
        <f>D21/C21*100</f>
        <v>100</v>
      </c>
      <c r="G21" s="210">
        <v>658</v>
      </c>
      <c r="H21" s="186">
        <v>-14.3229166666667</v>
      </c>
      <c r="I21" s="186">
        <f>G21/C21*100</f>
        <v>87.7333333333333</v>
      </c>
      <c r="J21" s="258" t="s">
        <v>213</v>
      </c>
      <c r="K21" s="274">
        <v>599</v>
      </c>
      <c r="L21" s="253">
        <v>2580</v>
      </c>
      <c r="M21" s="228">
        <v>724</v>
      </c>
      <c r="N21" s="255">
        <f t="shared" si="6"/>
        <v>20.8681135225376</v>
      </c>
      <c r="O21" s="255">
        <f t="shared" si="5"/>
        <v>28.062015503876</v>
      </c>
      <c r="P21" s="269">
        <v>622</v>
      </c>
      <c r="Q21" s="296">
        <v>30.398322851153</v>
      </c>
      <c r="R21" s="182">
        <f t="shared" si="7"/>
        <v>24.1085271317829</v>
      </c>
    </row>
    <row r="22" s="150" customFormat="1" ht="35.1" customHeight="1" spans="1:18">
      <c r="A22" s="208" t="s">
        <v>214</v>
      </c>
      <c r="B22" s="208"/>
      <c r="C22" s="208"/>
      <c r="D22" s="208"/>
      <c r="E22" s="208"/>
      <c r="F22" s="186"/>
      <c r="G22" s="208"/>
      <c r="H22" s="208"/>
      <c r="I22" s="208">
        <f>I23</f>
        <v>0</v>
      </c>
      <c r="J22" s="268" t="s">
        <v>215</v>
      </c>
      <c r="K22" s="275">
        <f t="shared" ref="K22:P22" si="8">K23+K24+K25+K26</f>
        <v>846</v>
      </c>
      <c r="L22" s="275">
        <f t="shared" si="8"/>
        <v>4914</v>
      </c>
      <c r="M22" s="275">
        <f t="shared" si="8"/>
        <v>451</v>
      </c>
      <c r="N22" s="255">
        <f t="shared" si="6"/>
        <v>-46.6903073286052</v>
      </c>
      <c r="O22" s="255">
        <f t="shared" si="5"/>
        <v>9.17785917785918</v>
      </c>
      <c r="P22" s="275">
        <f t="shared" si="8"/>
        <v>413</v>
      </c>
      <c r="Q22" s="296">
        <v>-49.3251533742331</v>
      </c>
      <c r="R22" s="182">
        <f t="shared" si="7"/>
        <v>8.4045584045584</v>
      </c>
    </row>
    <row r="23" s="150" customFormat="1" ht="57" customHeight="1" spans="1:18">
      <c r="A23" s="211" t="s">
        <v>216</v>
      </c>
      <c r="B23" s="208">
        <v>42</v>
      </c>
      <c r="C23" s="208"/>
      <c r="D23" s="208"/>
      <c r="E23" s="208">
        <f t="shared" si="4"/>
        <v>-100</v>
      </c>
      <c r="F23" s="186"/>
      <c r="G23" s="208"/>
      <c r="H23" s="208">
        <v>-100</v>
      </c>
      <c r="I23" s="208"/>
      <c r="J23" s="276" t="s">
        <v>217</v>
      </c>
      <c r="K23" s="202">
        <v>436</v>
      </c>
      <c r="L23" s="202">
        <v>1936</v>
      </c>
      <c r="M23" s="202">
        <v>0</v>
      </c>
      <c r="N23" s="263">
        <f t="shared" si="6"/>
        <v>-100</v>
      </c>
      <c r="O23" s="263">
        <f t="shared" si="5"/>
        <v>0</v>
      </c>
      <c r="P23" s="264"/>
      <c r="Q23" s="297">
        <v>-100</v>
      </c>
      <c r="R23" s="182">
        <f t="shared" si="7"/>
        <v>0</v>
      </c>
    </row>
    <row r="24" s="150" customFormat="1" ht="35.1" customHeight="1" spans="1:18">
      <c r="A24" s="212"/>
      <c r="B24" s="212"/>
      <c r="C24" s="213">
        <v>0</v>
      </c>
      <c r="D24" s="206"/>
      <c r="E24" s="203"/>
      <c r="F24" s="186"/>
      <c r="G24" s="206"/>
      <c r="H24" s="203"/>
      <c r="I24" s="203"/>
      <c r="J24" s="277" t="s">
        <v>218</v>
      </c>
      <c r="K24" s="202">
        <v>5</v>
      </c>
      <c r="L24" s="202">
        <v>80</v>
      </c>
      <c r="M24" s="202"/>
      <c r="N24" s="263">
        <f t="shared" si="6"/>
        <v>-100</v>
      </c>
      <c r="O24" s="263">
        <f t="shared" si="5"/>
        <v>0</v>
      </c>
      <c r="P24" s="264"/>
      <c r="Q24" s="297">
        <v>-100</v>
      </c>
      <c r="R24" s="182"/>
    </row>
    <row r="25" s="150" customFormat="1" ht="35.1" customHeight="1" spans="1:18">
      <c r="A25" s="212"/>
      <c r="B25" s="212"/>
      <c r="C25" s="213"/>
      <c r="D25" s="206"/>
      <c r="E25" s="203"/>
      <c r="F25" s="186"/>
      <c r="G25" s="206"/>
      <c r="H25" s="203"/>
      <c r="I25" s="203"/>
      <c r="J25" s="277" t="s">
        <v>219</v>
      </c>
      <c r="K25" s="202">
        <v>405</v>
      </c>
      <c r="L25" s="202">
        <v>2779</v>
      </c>
      <c r="M25" s="202">
        <v>451</v>
      </c>
      <c r="N25" s="263">
        <f t="shared" si="6"/>
        <v>11.358024691358</v>
      </c>
      <c r="O25" s="263">
        <f t="shared" si="5"/>
        <v>16.2288593019072</v>
      </c>
      <c r="P25" s="264">
        <v>413</v>
      </c>
      <c r="Q25" s="297">
        <v>10.1333333333333</v>
      </c>
      <c r="R25" s="182"/>
    </row>
    <row r="26" s="150" customFormat="1" ht="51" customHeight="1" spans="1:18">
      <c r="A26" s="212"/>
      <c r="B26" s="212"/>
      <c r="C26" s="214">
        <v>0</v>
      </c>
      <c r="D26" s="206"/>
      <c r="E26" s="203"/>
      <c r="F26" s="186"/>
      <c r="G26" s="206"/>
      <c r="H26" s="203"/>
      <c r="I26" s="203"/>
      <c r="J26" s="277" t="s">
        <v>220</v>
      </c>
      <c r="K26" s="202"/>
      <c r="L26" s="202">
        <v>119</v>
      </c>
      <c r="M26" s="202"/>
      <c r="N26" s="255"/>
      <c r="O26" s="255">
        <f t="shared" si="5"/>
        <v>0</v>
      </c>
      <c r="P26" s="264"/>
      <c r="Q26" s="296"/>
      <c r="R26" s="182"/>
    </row>
    <row r="27" s="150" customFormat="1" ht="51" customHeight="1" spans="1:18">
      <c r="A27" s="212"/>
      <c r="B27" s="212"/>
      <c r="C27" s="214"/>
      <c r="D27" s="206"/>
      <c r="E27" s="203"/>
      <c r="F27" s="186"/>
      <c r="G27" s="215"/>
      <c r="H27" s="216"/>
      <c r="I27" s="216"/>
      <c r="J27" s="268" t="s">
        <v>221</v>
      </c>
      <c r="K27" s="200">
        <f>K28+K29</f>
        <v>6924</v>
      </c>
      <c r="L27" s="253">
        <f>SUM(L28:L29)</f>
        <v>9112</v>
      </c>
      <c r="M27" s="228">
        <f>SUM(M28:M29)</f>
        <v>2274</v>
      </c>
      <c r="N27" s="255">
        <f t="shared" ref="N27:N30" si="9">(M27-K27)/K27*100</f>
        <v>-67.157712305026</v>
      </c>
      <c r="O27" s="255">
        <f t="shared" si="5"/>
        <v>24.9561018437226</v>
      </c>
      <c r="P27" s="260">
        <f>SUM(P28:P29)</f>
        <v>1835</v>
      </c>
      <c r="Q27" s="296">
        <v>-72.2432309786719</v>
      </c>
      <c r="R27" s="182">
        <f t="shared" ref="R27:R30" si="10">P27/L27*100</f>
        <v>20.1382791922739</v>
      </c>
    </row>
    <row r="28" s="150" customFormat="1" ht="51" customHeight="1" spans="1:18">
      <c r="A28" s="212"/>
      <c r="B28" s="212"/>
      <c r="C28" s="214"/>
      <c r="D28" s="206"/>
      <c r="E28" s="203"/>
      <c r="F28" s="186"/>
      <c r="G28" s="206"/>
      <c r="H28" s="203"/>
      <c r="I28" s="203"/>
      <c r="J28" s="215" t="s">
        <v>222</v>
      </c>
      <c r="K28" s="202">
        <v>6343</v>
      </c>
      <c r="L28" s="202">
        <v>7065</v>
      </c>
      <c r="M28" s="216">
        <v>1650</v>
      </c>
      <c r="N28" s="263">
        <f t="shared" si="9"/>
        <v>-73.9870723632351</v>
      </c>
      <c r="O28" s="263">
        <f t="shared" si="5"/>
        <v>23.3545647558386</v>
      </c>
      <c r="P28" s="217">
        <v>1450</v>
      </c>
      <c r="Q28" s="297">
        <v>-76.3958977698193</v>
      </c>
      <c r="R28" s="298">
        <f t="shared" si="10"/>
        <v>20.5237084217976</v>
      </c>
    </row>
    <row r="29" s="150" customFormat="1" ht="35.1" customHeight="1" spans="1:18">
      <c r="A29" s="212"/>
      <c r="B29" s="212"/>
      <c r="C29" s="217"/>
      <c r="D29" s="206"/>
      <c r="E29" s="203"/>
      <c r="F29" s="186"/>
      <c r="G29" s="206"/>
      <c r="H29" s="203"/>
      <c r="I29" s="203"/>
      <c r="J29" s="278" t="s">
        <v>223</v>
      </c>
      <c r="K29" s="202">
        <v>581</v>
      </c>
      <c r="L29" s="202">
        <v>2047</v>
      </c>
      <c r="M29" s="216">
        <v>624</v>
      </c>
      <c r="N29" s="263">
        <f t="shared" si="9"/>
        <v>7.40103270223752</v>
      </c>
      <c r="O29" s="263">
        <f t="shared" si="5"/>
        <v>30.4836345872008</v>
      </c>
      <c r="P29" s="264">
        <v>385</v>
      </c>
      <c r="Q29" s="297">
        <v>-17.7350427350427</v>
      </c>
      <c r="R29" s="298">
        <f t="shared" si="10"/>
        <v>18.8080117244748</v>
      </c>
    </row>
    <row r="30" s="150" customFormat="1" ht="35.1" customHeight="1" spans="1:18">
      <c r="A30" s="212"/>
      <c r="B30" s="212"/>
      <c r="C30" s="206">
        <v>0</v>
      </c>
      <c r="D30" s="206"/>
      <c r="E30" s="203"/>
      <c r="F30" s="186"/>
      <c r="G30" s="206"/>
      <c r="H30" s="203"/>
      <c r="I30" s="203"/>
      <c r="J30" s="268" t="s">
        <v>224</v>
      </c>
      <c r="K30" s="260">
        <v>419</v>
      </c>
      <c r="L30" s="260">
        <v>3495</v>
      </c>
      <c r="M30" s="260">
        <v>543</v>
      </c>
      <c r="N30" s="255">
        <f t="shared" si="9"/>
        <v>29.5942720763723</v>
      </c>
      <c r="O30" s="255">
        <f t="shared" si="5"/>
        <v>15.5364806866953</v>
      </c>
      <c r="P30" s="269">
        <v>543</v>
      </c>
      <c r="Q30" s="296"/>
      <c r="R30" s="182">
        <f t="shared" si="10"/>
        <v>15.5364806866953</v>
      </c>
    </row>
    <row r="31" s="150" customFormat="1" ht="45" customHeight="1" spans="1:18">
      <c r="A31" s="218"/>
      <c r="B31" s="218"/>
      <c r="C31" s="206"/>
      <c r="D31" s="206"/>
      <c r="E31" s="203"/>
      <c r="F31" s="186"/>
      <c r="G31" s="206"/>
      <c r="H31" s="203"/>
      <c r="I31" s="203"/>
      <c r="J31" s="279" t="s">
        <v>225</v>
      </c>
      <c r="K31" s="280">
        <v>51</v>
      </c>
      <c r="L31" s="280">
        <v>0</v>
      </c>
      <c r="M31" s="228"/>
      <c r="N31" s="255">
        <v>-100</v>
      </c>
      <c r="O31" s="255"/>
      <c r="P31" s="260"/>
      <c r="Q31" s="296"/>
      <c r="R31" s="182"/>
    </row>
    <row r="32" s="150" customFormat="1" ht="35.1" customHeight="1" spans="1:18">
      <c r="A32" s="218"/>
      <c r="B32" s="218"/>
      <c r="C32" s="219"/>
      <c r="D32" s="206"/>
      <c r="E32" s="203"/>
      <c r="F32" s="186"/>
      <c r="G32" s="206"/>
      <c r="H32" s="203"/>
      <c r="I32" s="203"/>
      <c r="J32" s="281" t="s">
        <v>226</v>
      </c>
      <c r="K32" s="280">
        <f>K7+K8+K22+K27+K30+K31</f>
        <v>43822</v>
      </c>
      <c r="L32" s="280">
        <f>L7+L8+L22+L27+L30+L31</f>
        <v>45637</v>
      </c>
      <c r="M32" s="280">
        <f>M7+M8+M22+M27+M30+M31</f>
        <v>25355</v>
      </c>
      <c r="N32" s="255">
        <f>(M32-K32)/K32*100</f>
        <v>-42.1409337775547</v>
      </c>
      <c r="O32" s="255">
        <f>M32/L32*100</f>
        <v>55.5579902272279</v>
      </c>
      <c r="P32" s="280">
        <f>P7+P8+P22+P27+P30+P31</f>
        <v>11249</v>
      </c>
      <c r="Q32" s="299">
        <v>-65.2583464591247</v>
      </c>
      <c r="R32" s="182">
        <f>P32/L32*100</f>
        <v>24.6488594780551</v>
      </c>
    </row>
    <row r="33" s="150" customFormat="1" ht="35.1" customHeight="1" spans="1:18">
      <c r="A33" s="220"/>
      <c r="B33" s="220"/>
      <c r="C33" s="221"/>
      <c r="D33" s="206"/>
      <c r="E33" s="203"/>
      <c r="F33" s="186"/>
      <c r="G33" s="206"/>
      <c r="H33" s="203"/>
      <c r="I33" s="203"/>
      <c r="J33" s="281" t="s">
        <v>132</v>
      </c>
      <c r="K33" s="282">
        <v>5020</v>
      </c>
      <c r="L33" s="280">
        <v>190</v>
      </c>
      <c r="M33" s="283"/>
      <c r="N33" s="255">
        <v>-100</v>
      </c>
      <c r="O33" s="255">
        <f>M33/L33*100</f>
        <v>0</v>
      </c>
      <c r="P33" s="283"/>
      <c r="Q33" s="300"/>
      <c r="R33" s="182"/>
    </row>
    <row r="34" s="150" customFormat="1" ht="35.1" customHeight="1" spans="1:18">
      <c r="A34" s="205"/>
      <c r="B34" s="205"/>
      <c r="C34" s="219"/>
      <c r="D34" s="206"/>
      <c r="E34" s="203"/>
      <c r="F34" s="186"/>
      <c r="G34" s="206"/>
      <c r="H34" s="203"/>
      <c r="I34" s="203"/>
      <c r="J34" s="284"/>
      <c r="K34" s="273"/>
      <c r="L34" s="285"/>
      <c r="M34" s="225"/>
      <c r="N34" s="255"/>
      <c r="O34" s="255"/>
      <c r="P34" s="273"/>
      <c r="Q34" s="273"/>
      <c r="R34" s="182"/>
    </row>
    <row r="35" s="150" customFormat="1" ht="35.1" customHeight="1" spans="1:18">
      <c r="A35" s="205"/>
      <c r="B35" s="205"/>
      <c r="C35" s="217"/>
      <c r="D35" s="206"/>
      <c r="E35" s="203"/>
      <c r="F35" s="186"/>
      <c r="G35" s="206"/>
      <c r="H35" s="203"/>
      <c r="I35" s="203"/>
      <c r="J35" s="284"/>
      <c r="K35" s="273"/>
      <c r="L35" s="285"/>
      <c r="M35" s="225"/>
      <c r="N35" s="255"/>
      <c r="O35" s="255"/>
      <c r="P35" s="273"/>
      <c r="Q35" s="273"/>
      <c r="R35" s="182"/>
    </row>
    <row r="36" s="150" customFormat="1" ht="35.1" customHeight="1" spans="1:18">
      <c r="A36" s="205"/>
      <c r="B36" s="205"/>
      <c r="C36" s="206"/>
      <c r="D36" s="206"/>
      <c r="E36" s="203"/>
      <c r="F36" s="186"/>
      <c r="G36" s="206"/>
      <c r="H36" s="203"/>
      <c r="I36" s="203"/>
      <c r="J36" s="284"/>
      <c r="K36" s="273"/>
      <c r="L36" s="285"/>
      <c r="M36" s="225"/>
      <c r="N36" s="255"/>
      <c r="O36" s="255"/>
      <c r="P36" s="273"/>
      <c r="Q36" s="273"/>
      <c r="R36" s="182"/>
    </row>
    <row r="37" s="150" customFormat="1" ht="35.1" customHeight="1" spans="1:18">
      <c r="A37" s="222" t="s">
        <v>227</v>
      </c>
      <c r="B37" s="185">
        <f>B7+B8+B14+B20+B21+B22+B23</f>
        <v>28901</v>
      </c>
      <c r="C37" s="223">
        <f>C7+C8+C14+C20+C21</f>
        <v>27717</v>
      </c>
      <c r="D37" s="185">
        <f>D7+D8+D14+D20+D21+D23</f>
        <v>12743</v>
      </c>
      <c r="E37" s="186">
        <f>(D37-B37)/B37*100</f>
        <v>-55.9081000657417</v>
      </c>
      <c r="F37" s="186">
        <f>D37/C37*100</f>
        <v>45.9753941624274</v>
      </c>
      <c r="G37" s="185">
        <f>G7+G8+G14+G20+G21+G23</f>
        <v>10747</v>
      </c>
      <c r="H37" s="186">
        <v>-61.6616723744292</v>
      </c>
      <c r="I37" s="186">
        <f>G37/C37*100</f>
        <v>38.7740375942562</v>
      </c>
      <c r="J37" s="286"/>
      <c r="K37" s="205"/>
      <c r="L37" s="262"/>
      <c r="M37" s="262"/>
      <c r="N37" s="255"/>
      <c r="O37" s="255"/>
      <c r="P37" s="262"/>
      <c r="Q37" s="301"/>
      <c r="R37" s="182"/>
    </row>
    <row r="38" s="150" customFormat="1" ht="35.1" customHeight="1" spans="1:18">
      <c r="A38" s="220" t="s">
        <v>228</v>
      </c>
      <c r="B38" s="185">
        <f t="shared" ref="B38:G38" si="11">B39+B40+B41</f>
        <v>1803</v>
      </c>
      <c r="C38" s="185">
        <f t="shared" si="11"/>
        <v>1127</v>
      </c>
      <c r="D38" s="185">
        <f t="shared" si="11"/>
        <v>1862</v>
      </c>
      <c r="E38" s="186">
        <f>(D38-B38)/B38*100</f>
        <v>3.27232390460344</v>
      </c>
      <c r="F38" s="186">
        <f>D38/C38*100</f>
        <v>165.217391304348</v>
      </c>
      <c r="G38" s="185">
        <f t="shared" si="11"/>
        <v>1862</v>
      </c>
      <c r="H38" s="186">
        <v>13.6058572300183</v>
      </c>
      <c r="I38" s="186">
        <f>G38/C38*100</f>
        <v>165.217391304348</v>
      </c>
      <c r="J38" s="286" t="s">
        <v>175</v>
      </c>
      <c r="K38" s="280">
        <f t="shared" ref="K38:M38" si="12">K32+K33</f>
        <v>48842</v>
      </c>
      <c r="L38" s="228">
        <f t="shared" si="12"/>
        <v>45827</v>
      </c>
      <c r="M38" s="228">
        <f t="shared" si="12"/>
        <v>25355</v>
      </c>
      <c r="N38" s="255">
        <f>(M38-K38)/K38*100</f>
        <v>-48.0877113959297</v>
      </c>
      <c r="O38" s="255">
        <f>M38/L38*100</f>
        <v>55.3276452746198</v>
      </c>
      <c r="P38" s="228">
        <f>P32+P33</f>
        <v>11249</v>
      </c>
      <c r="Q38" s="296">
        <v>-65.2583464591247</v>
      </c>
      <c r="R38" s="182">
        <f>P38/L38*100</f>
        <v>24.5466646300216</v>
      </c>
    </row>
    <row r="39" s="150" customFormat="1" ht="35.1" customHeight="1" spans="1:18">
      <c r="A39" s="220" t="s">
        <v>229</v>
      </c>
      <c r="B39" s="220"/>
      <c r="C39" s="185"/>
      <c r="D39" s="185"/>
      <c r="E39" s="203"/>
      <c r="F39" s="186"/>
      <c r="G39" s="224"/>
      <c r="H39" s="186"/>
      <c r="I39" s="186"/>
      <c r="J39" s="284"/>
      <c r="K39" s="287"/>
      <c r="L39" s="262"/>
      <c r="M39" s="262"/>
      <c r="N39" s="255"/>
      <c r="O39" s="255"/>
      <c r="P39" s="262"/>
      <c r="Q39" s="262"/>
      <c r="R39" s="182"/>
    </row>
    <row r="40" s="150" customFormat="1" ht="35.1" customHeight="1" spans="1:18">
      <c r="A40" s="220" t="s">
        <v>230</v>
      </c>
      <c r="B40" s="185">
        <v>1803</v>
      </c>
      <c r="C40" s="185">
        <v>1127</v>
      </c>
      <c r="D40" s="185">
        <v>1862</v>
      </c>
      <c r="E40" s="186">
        <f>(D40-B40)/B40*100</f>
        <v>3.27232390460344</v>
      </c>
      <c r="F40" s="186">
        <f>D40/C40*100</f>
        <v>165.217391304348</v>
      </c>
      <c r="G40" s="185">
        <v>1862</v>
      </c>
      <c r="H40" s="186">
        <v>13.6058572300183</v>
      </c>
      <c r="I40" s="186">
        <f>G40/C40*100</f>
        <v>165.217391304348</v>
      </c>
      <c r="J40" s="284" t="s">
        <v>231</v>
      </c>
      <c r="K40" s="225">
        <f>B45-K38</f>
        <v>17048</v>
      </c>
      <c r="L40" s="225">
        <f>C45-L38</f>
        <v>0</v>
      </c>
      <c r="M40" s="228">
        <f>D45-M38</f>
        <v>17093</v>
      </c>
      <c r="N40" s="255">
        <f>(M40-K40)/K40*100</f>
        <v>0.263960581886438</v>
      </c>
      <c r="O40" s="255"/>
      <c r="P40" s="228">
        <f>G45-P32</f>
        <v>29203</v>
      </c>
      <c r="Q40" s="230">
        <v>38.6328032281035</v>
      </c>
      <c r="R40" s="182"/>
    </row>
    <row r="41" s="150" customFormat="1" ht="35.1" customHeight="1" spans="1:18">
      <c r="A41" s="220" t="s">
        <v>232</v>
      </c>
      <c r="B41" s="220"/>
      <c r="C41" s="185"/>
      <c r="D41" s="185"/>
      <c r="E41" s="203"/>
      <c r="F41" s="186"/>
      <c r="G41" s="224"/>
      <c r="H41" s="203"/>
      <c r="I41" s="186"/>
      <c r="J41" s="284" t="s">
        <v>233</v>
      </c>
      <c r="K41" s="216"/>
      <c r="L41" s="262"/>
      <c r="M41" s="262">
        <v>0</v>
      </c>
      <c r="N41" s="255"/>
      <c r="O41" s="255"/>
      <c r="P41" s="288"/>
      <c r="Q41" s="288"/>
      <c r="R41" s="182"/>
    </row>
    <row r="42" s="150" customFormat="1" ht="35.1" customHeight="1" spans="1:18">
      <c r="A42" s="220" t="s">
        <v>234</v>
      </c>
      <c r="B42" s="225">
        <v>14413</v>
      </c>
      <c r="C42" s="185"/>
      <c r="D42" s="185">
        <v>10795</v>
      </c>
      <c r="E42" s="186">
        <f>(D42-B42)/B42*100</f>
        <v>-25.1023381669326</v>
      </c>
      <c r="F42" s="186"/>
      <c r="G42" s="185">
        <v>10795</v>
      </c>
      <c r="H42" s="186">
        <v>259.833333333333</v>
      </c>
      <c r="I42" s="186"/>
      <c r="J42" s="289"/>
      <c r="K42" s="289"/>
      <c r="L42" s="289"/>
      <c r="M42" s="289"/>
      <c r="N42" s="289"/>
      <c r="O42" s="255"/>
      <c r="P42" s="289"/>
      <c r="Q42" s="289"/>
      <c r="R42" s="289"/>
    </row>
    <row r="43" s="150" customFormat="1" ht="35.1" customHeight="1" spans="1:18">
      <c r="A43" s="220" t="s">
        <v>235</v>
      </c>
      <c r="B43" s="208">
        <v>20773</v>
      </c>
      <c r="C43" s="185">
        <v>16983</v>
      </c>
      <c r="D43" s="185">
        <v>17048</v>
      </c>
      <c r="E43" s="186">
        <f>(D43-B43)/B43*100</f>
        <v>-17.9319308718047</v>
      </c>
      <c r="F43" s="186">
        <f>D43/C43*100</f>
        <v>100.382735676853</v>
      </c>
      <c r="G43" s="185">
        <v>17048</v>
      </c>
      <c r="H43" s="226">
        <v>-17.9319308718047</v>
      </c>
      <c r="I43" s="186">
        <f>G43/C43*100</f>
        <v>100.382735676853</v>
      </c>
      <c r="J43" s="289"/>
      <c r="K43" s="289"/>
      <c r="L43" s="289"/>
      <c r="M43" s="289"/>
      <c r="N43" s="289"/>
      <c r="O43" s="255"/>
      <c r="P43" s="289"/>
      <c r="Q43" s="289"/>
      <c r="R43" s="289"/>
    </row>
    <row r="44" s="150" customFormat="1" ht="24" customHeight="1" spans="1:18">
      <c r="A44" s="220"/>
      <c r="B44" s="220"/>
      <c r="C44" s="227"/>
      <c r="D44" s="227"/>
      <c r="E44" s="203"/>
      <c r="F44" s="186"/>
      <c r="G44" s="185"/>
      <c r="H44" s="226"/>
      <c r="I44" s="203"/>
      <c r="J44" s="290" t="s">
        <v>236</v>
      </c>
      <c r="K44" s="253">
        <f>K40-K41</f>
        <v>17048</v>
      </c>
      <c r="L44" s="253">
        <f>L40-L41</f>
        <v>0</v>
      </c>
      <c r="M44" s="291">
        <f>M40-M41</f>
        <v>17093</v>
      </c>
      <c r="N44" s="255">
        <f>(M44-K44)/K44*100</f>
        <v>0.263960581886438</v>
      </c>
      <c r="O44" s="255"/>
      <c r="P44" s="292"/>
      <c r="Q44" s="292"/>
      <c r="R44" s="302"/>
    </row>
    <row r="45" s="150" customFormat="1" ht="27" customHeight="1" spans="1:18">
      <c r="A45" s="220" t="s">
        <v>237</v>
      </c>
      <c r="B45" s="225">
        <f t="shared" ref="B45:G45" si="13">B37+B38+B42+B43</f>
        <v>65890</v>
      </c>
      <c r="C45" s="228">
        <f t="shared" si="13"/>
        <v>45827</v>
      </c>
      <c r="D45" s="229">
        <f t="shared" si="13"/>
        <v>42448</v>
      </c>
      <c r="E45" s="230">
        <f>(D45-B45)/B45*100</f>
        <v>-35.5774776142055</v>
      </c>
      <c r="F45" s="186">
        <f>D45/C45*100</f>
        <v>92.6266174962358</v>
      </c>
      <c r="G45" s="228">
        <f>G37+G38+G42+G43</f>
        <v>40452</v>
      </c>
      <c r="H45" s="226">
        <v>-24.3095576678392</v>
      </c>
      <c r="I45" s="230">
        <f>G45/C45*100</f>
        <v>88.2711065529055</v>
      </c>
      <c r="J45" s="284" t="s">
        <v>175</v>
      </c>
      <c r="K45" s="273">
        <f>K38+K40</f>
        <v>65890</v>
      </c>
      <c r="L45" s="273">
        <f>L38+L40</f>
        <v>45827</v>
      </c>
      <c r="M45" s="228">
        <f>M40+M38</f>
        <v>42448</v>
      </c>
      <c r="N45" s="255">
        <f>(M45-K45)/K45*100</f>
        <v>-35.5774776142055</v>
      </c>
      <c r="O45" s="255">
        <f>M45/L45*100</f>
        <v>92.6266174962358</v>
      </c>
      <c r="P45" s="228">
        <f>P40+P38</f>
        <v>40452</v>
      </c>
      <c r="Q45" s="226">
        <v>-24.31</v>
      </c>
      <c r="R45" s="182">
        <f>P45/L45*100</f>
        <v>88.2711065529055</v>
      </c>
    </row>
  </sheetData>
  <autoFilter xmlns:etc="http://www.wps.cn/officeDocument/2017/etCustomData" ref="A6:R46" etc:filterBottomFollowUsedRange="0">
    <extLst/>
  </autoFilter>
  <mergeCells count="27">
    <mergeCell ref="A2:R2"/>
    <mergeCell ref="M3:R3"/>
    <mergeCell ref="A4:I4"/>
    <mergeCell ref="J4:R4"/>
    <mergeCell ref="G5:I5"/>
    <mergeCell ref="P5:R5"/>
    <mergeCell ref="A5:A6"/>
    <mergeCell ref="A8:A13"/>
    <mergeCell ref="B5:B6"/>
    <mergeCell ref="B8:B13"/>
    <mergeCell ref="C5:C6"/>
    <mergeCell ref="C8:C13"/>
    <mergeCell ref="D5:D6"/>
    <mergeCell ref="D8:D13"/>
    <mergeCell ref="E5:E6"/>
    <mergeCell ref="E8:E13"/>
    <mergeCell ref="F5:F6"/>
    <mergeCell ref="F8:F13"/>
    <mergeCell ref="G8:G13"/>
    <mergeCell ref="H8:H13"/>
    <mergeCell ref="I8:I13"/>
    <mergeCell ref="J5:J6"/>
    <mergeCell ref="K5:K6"/>
    <mergeCell ref="L5:L6"/>
    <mergeCell ref="M5:M6"/>
    <mergeCell ref="N5:N6"/>
    <mergeCell ref="O5:O6"/>
  </mergeCells>
  <printOptions horizontalCentered="1" verticalCentered="1"/>
  <pageMargins left="0.156944444444444" right="0.156944444444444" top="0.393055555555556" bottom="0.590277777777778" header="0.118055555555556" footer="0.314583333333333"/>
  <pageSetup paperSize="9" scale="58" fitToHeight="0" orientation="landscape" useFirstPageNumber="1" horizontalDpi="600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"/>
  <sheetViews>
    <sheetView showGridLines="0" showZeros="0" workbookViewId="0">
      <pane xSplit="1" ySplit="10" topLeftCell="B11" activePane="bottomRight" state="frozen"/>
      <selection/>
      <selection pane="topRight"/>
      <selection pane="bottomLeft"/>
      <selection pane="bottomRight" activeCell="E4" sqref="E4:G4"/>
    </sheetView>
  </sheetViews>
  <sheetFormatPr defaultColWidth="9.33333333333333" defaultRowHeight="20.1" customHeight="1"/>
  <cols>
    <col min="1" max="1" width="34.8333333333333" style="96" customWidth="1"/>
    <col min="2" max="7" width="16.8333333333333" style="97" customWidth="1"/>
    <col min="8" max="8" width="12.6666666666667" style="97" customWidth="1"/>
    <col min="9" max="9" width="11.1666666666667" style="97" customWidth="1"/>
    <col min="10" max="10" width="14.6666666666667" style="97" customWidth="1"/>
    <col min="11" max="11" width="15.3333333333333" style="97" customWidth="1"/>
    <col min="12" max="12" width="15.6666666666667" style="97" customWidth="1"/>
    <col min="13" max="13" width="16.8333333333333" style="97" customWidth="1"/>
    <col min="14" max="14" width="17.3333333333333" style="97" customWidth="1"/>
    <col min="15" max="15" width="18.3333333333333" style="97" customWidth="1"/>
    <col min="16" max="16" width="17" style="97" customWidth="1"/>
    <col min="17" max="17" width="17.6666666666667" style="98" customWidth="1"/>
    <col min="18" max="18" width="17.3333333333333" style="91"/>
    <col min="19" max="19" width="12.6666666666667" style="91"/>
    <col min="20" max="20" width="10.1666666666667" style="91"/>
    <col min="21" max="16384" width="9.33333333333333" style="91"/>
  </cols>
  <sheetData>
    <row r="1" s="90" customFormat="1" ht="21" customHeight="1" spans="1:17">
      <c r="A1" s="99" t="s">
        <v>238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36"/>
    </row>
    <row r="2" s="91" customFormat="1" ht="45" customHeight="1" spans="1:17">
      <c r="A2" s="56" t="s">
        <v>239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37"/>
    </row>
    <row r="3" s="92" customFormat="1" ht="22.5" customHeight="1" spans="1:17">
      <c r="A3" s="101" t="s">
        <v>178</v>
      </c>
      <c r="B3" s="102"/>
      <c r="C3" s="102"/>
      <c r="D3" s="102"/>
      <c r="E3" s="103"/>
      <c r="F3" s="102"/>
      <c r="G3" s="102"/>
      <c r="H3" s="102"/>
      <c r="I3" s="102"/>
      <c r="J3" s="102"/>
      <c r="K3" s="130"/>
      <c r="L3" s="130"/>
      <c r="M3" s="130"/>
      <c r="N3" s="103" t="s">
        <v>240</v>
      </c>
      <c r="O3" s="103"/>
      <c r="P3" s="103"/>
      <c r="Q3" s="138"/>
    </row>
    <row r="4" s="93" customFormat="1" ht="24.95" customHeight="1" spans="1:17">
      <c r="A4" s="104" t="s">
        <v>241</v>
      </c>
      <c r="B4" s="105" t="s">
        <v>242</v>
      </c>
      <c r="C4" s="106"/>
      <c r="D4" s="106"/>
      <c r="E4" s="105" t="s">
        <v>243</v>
      </c>
      <c r="F4" s="106"/>
      <c r="G4" s="106"/>
      <c r="H4" s="105" t="s">
        <v>244</v>
      </c>
      <c r="I4" s="106"/>
      <c r="J4" s="106"/>
      <c r="K4" s="105" t="s">
        <v>245</v>
      </c>
      <c r="L4" s="106"/>
      <c r="M4" s="106"/>
      <c r="N4" s="105" t="s">
        <v>246</v>
      </c>
      <c r="O4" s="106"/>
      <c r="P4" s="106"/>
      <c r="Q4" s="139" t="s">
        <v>247</v>
      </c>
    </row>
    <row r="5" s="94" customFormat="1" ht="79" customHeight="1" spans="1:17">
      <c r="A5" s="104"/>
      <c r="B5" s="104" t="s">
        <v>248</v>
      </c>
      <c r="C5" s="104" t="s">
        <v>249</v>
      </c>
      <c r="D5" s="104" t="s">
        <v>250</v>
      </c>
      <c r="E5" s="104" t="s">
        <v>248</v>
      </c>
      <c r="F5" s="104" t="s">
        <v>249</v>
      </c>
      <c r="G5" s="104" t="s">
        <v>250</v>
      </c>
      <c r="H5" s="104" t="s">
        <v>248</v>
      </c>
      <c r="I5" s="104" t="s">
        <v>249</v>
      </c>
      <c r="J5" s="104" t="s">
        <v>250</v>
      </c>
      <c r="K5" s="104" t="s">
        <v>248</v>
      </c>
      <c r="L5" s="104" t="s">
        <v>249</v>
      </c>
      <c r="M5" s="104" t="s">
        <v>250</v>
      </c>
      <c r="N5" s="104" t="s">
        <v>248</v>
      </c>
      <c r="O5" s="104" t="s">
        <v>249</v>
      </c>
      <c r="P5" s="104" t="s">
        <v>250</v>
      </c>
      <c r="Q5" s="140"/>
    </row>
    <row r="6" s="94" customFormat="1" ht="24.95" hidden="1" customHeight="1" spans="1:17">
      <c r="A6" s="107" t="s">
        <v>251</v>
      </c>
      <c r="B6" s="108"/>
      <c r="C6" s="108"/>
      <c r="D6" s="108"/>
      <c r="E6" s="108"/>
      <c r="F6" s="108"/>
      <c r="G6" s="108"/>
      <c r="H6" s="109"/>
      <c r="I6" s="109"/>
      <c r="J6" s="109"/>
      <c r="K6" s="131"/>
      <c r="L6" s="131"/>
      <c r="M6" s="131"/>
      <c r="N6" s="131"/>
      <c r="O6" s="131"/>
      <c r="P6" s="131"/>
      <c r="Q6" s="141"/>
    </row>
    <row r="7" s="94" customFormat="1" ht="24.95" hidden="1" customHeight="1" spans="1:17">
      <c r="A7" s="107" t="s">
        <v>252</v>
      </c>
      <c r="B7" s="108"/>
      <c r="C7" s="108"/>
      <c r="D7" s="108"/>
      <c r="E7" s="108"/>
      <c r="F7" s="108"/>
      <c r="G7" s="108"/>
      <c r="H7" s="109"/>
      <c r="I7" s="109"/>
      <c r="J7" s="109"/>
      <c r="K7" s="131"/>
      <c r="L7" s="131"/>
      <c r="M7" s="131"/>
      <c r="N7" s="131"/>
      <c r="O7" s="131"/>
      <c r="P7" s="131"/>
      <c r="Q7" s="141"/>
    </row>
    <row r="8" s="94" customFormat="1" ht="24.95" hidden="1" customHeight="1" spans="1:17">
      <c r="A8" s="107" t="s">
        <v>253</v>
      </c>
      <c r="B8" s="108"/>
      <c r="C8" s="108"/>
      <c r="D8" s="108"/>
      <c r="E8" s="108"/>
      <c r="F8" s="108"/>
      <c r="G8" s="108"/>
      <c r="H8" s="109"/>
      <c r="I8" s="109"/>
      <c r="J8" s="109"/>
      <c r="K8" s="131"/>
      <c r="L8" s="131"/>
      <c r="M8" s="131"/>
      <c r="N8" s="131"/>
      <c r="O8" s="131"/>
      <c r="P8" s="131"/>
      <c r="Q8" s="141"/>
    </row>
    <row r="9" s="94" customFormat="1" ht="24.95" hidden="1" customHeight="1" spans="1:17">
      <c r="A9" s="107" t="s">
        <v>254</v>
      </c>
      <c r="B9" s="108"/>
      <c r="C9" s="108"/>
      <c r="D9" s="108"/>
      <c r="E9" s="108"/>
      <c r="F9" s="108"/>
      <c r="G9" s="108"/>
      <c r="H9" s="109"/>
      <c r="I9" s="109"/>
      <c r="J9" s="109"/>
      <c r="K9" s="131"/>
      <c r="L9" s="131"/>
      <c r="M9" s="131"/>
      <c r="N9" s="131"/>
      <c r="O9" s="131"/>
      <c r="P9" s="131"/>
      <c r="Q9" s="141"/>
    </row>
    <row r="10" s="94" customFormat="1" hidden="1" customHeight="1" spans="1:17">
      <c r="A10" s="107" t="s">
        <v>255</v>
      </c>
      <c r="B10" s="108"/>
      <c r="C10" s="108"/>
      <c r="D10" s="108"/>
      <c r="E10" s="108"/>
      <c r="F10" s="108"/>
      <c r="G10" s="108"/>
      <c r="H10" s="109"/>
      <c r="I10" s="109"/>
      <c r="J10" s="109"/>
      <c r="K10" s="131"/>
      <c r="L10" s="131"/>
      <c r="M10" s="131"/>
      <c r="N10" s="131"/>
      <c r="O10" s="131"/>
      <c r="P10" s="131"/>
      <c r="Q10" s="141"/>
    </row>
    <row r="11" s="94" customFormat="1" ht="24.95" customHeight="1" spans="1:17">
      <c r="A11" s="110" t="s">
        <v>256</v>
      </c>
      <c r="B11" s="108">
        <f t="shared" ref="B11:B26" si="0">C11+D11</f>
        <v>37340</v>
      </c>
      <c r="C11" s="108">
        <f t="shared" ref="C11:G11" si="1">SUM(C12:C18)</f>
        <v>11715</v>
      </c>
      <c r="D11" s="108">
        <f t="shared" si="1"/>
        <v>25625</v>
      </c>
      <c r="E11" s="108">
        <f t="shared" ref="E11:E26" si="2">F11+G11</f>
        <v>41237</v>
      </c>
      <c r="F11" s="108">
        <f t="shared" si="1"/>
        <v>13145</v>
      </c>
      <c r="G11" s="108">
        <f t="shared" si="1"/>
        <v>28092</v>
      </c>
      <c r="H11" s="108">
        <f t="shared" ref="H11:H26" si="3">I11+J11</f>
        <v>35290</v>
      </c>
      <c r="I11" s="108">
        <f t="shared" ref="I11:M11" si="4">SUM(I12:I18)</f>
        <v>12663</v>
      </c>
      <c r="J11" s="108">
        <f t="shared" si="4"/>
        <v>22627</v>
      </c>
      <c r="K11" s="132">
        <f t="shared" ref="K11:K14" si="5">L11+M11</f>
        <v>41487</v>
      </c>
      <c r="L11" s="132">
        <f t="shared" si="4"/>
        <v>13609</v>
      </c>
      <c r="M11" s="132">
        <f t="shared" si="4"/>
        <v>27878</v>
      </c>
      <c r="N11" s="132">
        <f t="shared" ref="N11:N26" si="6">O11+P11</f>
        <v>250</v>
      </c>
      <c r="O11" s="132">
        <f>SUM(O12:O18)</f>
        <v>464</v>
      </c>
      <c r="P11" s="132">
        <f>SUM(P12:P18)</f>
        <v>-214</v>
      </c>
      <c r="Q11" s="142">
        <f>N11/E11*100</f>
        <v>0.606251667192085</v>
      </c>
    </row>
    <row r="12" s="94" customFormat="1" ht="45" customHeight="1" spans="1:17">
      <c r="A12" s="111" t="s">
        <v>257</v>
      </c>
      <c r="B12" s="112">
        <f t="shared" si="0"/>
        <v>15745</v>
      </c>
      <c r="C12" s="112">
        <v>3475</v>
      </c>
      <c r="D12" s="112">
        <v>12270</v>
      </c>
      <c r="E12" s="112">
        <f t="shared" si="2"/>
        <v>18822</v>
      </c>
      <c r="F12" s="112">
        <v>3233</v>
      </c>
      <c r="G12" s="112">
        <v>15589</v>
      </c>
      <c r="H12" s="112">
        <f t="shared" si="3"/>
        <v>14703</v>
      </c>
      <c r="I12" s="112">
        <v>3200</v>
      </c>
      <c r="J12" s="112">
        <v>11503</v>
      </c>
      <c r="K12" s="133">
        <v>14200</v>
      </c>
      <c r="L12" s="133">
        <v>3691</v>
      </c>
      <c r="M12" s="112">
        <v>14200</v>
      </c>
      <c r="N12" s="134">
        <f t="shared" si="6"/>
        <v>-931</v>
      </c>
      <c r="O12" s="134">
        <f t="shared" ref="O12:O18" si="7">L12-F12</f>
        <v>458</v>
      </c>
      <c r="P12" s="134">
        <f t="shared" ref="P12:P18" si="8">M12-G12</f>
        <v>-1389</v>
      </c>
      <c r="Q12" s="143">
        <f t="shared" ref="Q11:Q22" si="9">(K12-E12)/E12*100</f>
        <v>-24.5563702050792</v>
      </c>
    </row>
    <row r="13" s="94" customFormat="1" ht="33" customHeight="1" spans="1:17">
      <c r="A13" s="111" t="s">
        <v>258</v>
      </c>
      <c r="B13" s="112">
        <f t="shared" si="0"/>
        <v>0</v>
      </c>
      <c r="C13" s="112"/>
      <c r="D13" s="113"/>
      <c r="E13" s="112">
        <f t="shared" si="2"/>
        <v>0</v>
      </c>
      <c r="F13" s="112"/>
      <c r="G13" s="112"/>
      <c r="H13" s="112">
        <f t="shared" si="3"/>
        <v>0</v>
      </c>
      <c r="I13" s="112"/>
      <c r="J13" s="112"/>
      <c r="K13" s="133">
        <f t="shared" si="5"/>
        <v>0</v>
      </c>
      <c r="L13" s="133"/>
      <c r="M13" s="112"/>
      <c r="N13" s="134">
        <f t="shared" si="6"/>
        <v>0</v>
      </c>
      <c r="O13" s="134">
        <f t="shared" si="7"/>
        <v>0</v>
      </c>
      <c r="P13" s="134">
        <f t="shared" si="8"/>
        <v>0</v>
      </c>
      <c r="Q13" s="143"/>
    </row>
    <row r="14" s="94" customFormat="1" ht="24.95" customHeight="1" spans="1:17">
      <c r="A14" s="111" t="s">
        <v>259</v>
      </c>
      <c r="B14" s="112">
        <f t="shared" si="0"/>
        <v>150</v>
      </c>
      <c r="C14" s="112">
        <v>109</v>
      </c>
      <c r="D14" s="113">
        <v>41</v>
      </c>
      <c r="E14" s="112">
        <f t="shared" si="2"/>
        <v>153</v>
      </c>
      <c r="F14" s="112">
        <v>110</v>
      </c>
      <c r="G14" s="112">
        <v>43</v>
      </c>
      <c r="H14" s="112">
        <f t="shared" si="3"/>
        <v>83</v>
      </c>
      <c r="I14" s="112">
        <v>59</v>
      </c>
      <c r="J14" s="112">
        <v>24</v>
      </c>
      <c r="K14" s="133">
        <f t="shared" si="5"/>
        <v>123</v>
      </c>
      <c r="L14" s="133">
        <v>90</v>
      </c>
      <c r="M14" s="112">
        <v>33</v>
      </c>
      <c r="N14" s="134">
        <f t="shared" si="6"/>
        <v>-30</v>
      </c>
      <c r="O14" s="134">
        <f t="shared" si="7"/>
        <v>-20</v>
      </c>
      <c r="P14" s="134">
        <f t="shared" si="8"/>
        <v>-10</v>
      </c>
      <c r="Q14" s="143">
        <f t="shared" si="9"/>
        <v>-19.6078431372549</v>
      </c>
    </row>
    <row r="15" s="94" customFormat="1" ht="32.1" customHeight="1" spans="1:17">
      <c r="A15" s="114" t="s">
        <v>260</v>
      </c>
      <c r="B15" s="112">
        <f t="shared" si="0"/>
        <v>20471</v>
      </c>
      <c r="C15" s="112">
        <v>7636</v>
      </c>
      <c r="D15" s="112">
        <v>12835</v>
      </c>
      <c r="E15" s="112">
        <f t="shared" si="2"/>
        <v>21256</v>
      </c>
      <c r="F15" s="112">
        <v>9256</v>
      </c>
      <c r="G15" s="112">
        <v>12000</v>
      </c>
      <c r="H15" s="112">
        <f t="shared" si="3"/>
        <v>20005</v>
      </c>
      <c r="I15" s="112">
        <v>9220</v>
      </c>
      <c r="J15" s="112">
        <v>10785</v>
      </c>
      <c r="K15" s="133">
        <v>13000</v>
      </c>
      <c r="L15" s="133">
        <v>9462</v>
      </c>
      <c r="M15" s="112">
        <v>13300</v>
      </c>
      <c r="N15" s="134">
        <f t="shared" si="6"/>
        <v>1506</v>
      </c>
      <c r="O15" s="134">
        <f t="shared" si="7"/>
        <v>206</v>
      </c>
      <c r="P15" s="134">
        <f t="shared" si="8"/>
        <v>1300</v>
      </c>
      <c r="Q15" s="143">
        <f t="shared" si="9"/>
        <v>-38.8407978923598</v>
      </c>
    </row>
    <row r="16" s="95" customFormat="1" ht="27" customHeight="1" spans="1:17">
      <c r="A16" s="115" t="s">
        <v>261</v>
      </c>
      <c r="B16" s="112">
        <f t="shared" si="0"/>
        <v>283</v>
      </c>
      <c r="C16" s="112">
        <v>283</v>
      </c>
      <c r="D16" s="113"/>
      <c r="E16" s="112">
        <f t="shared" si="2"/>
        <v>331</v>
      </c>
      <c r="F16" s="112">
        <v>331</v>
      </c>
      <c r="G16" s="112"/>
      <c r="H16" s="112">
        <f t="shared" si="3"/>
        <v>0</v>
      </c>
      <c r="I16" s="112">
        <v>0</v>
      </c>
      <c r="J16" s="112"/>
      <c r="K16" s="133">
        <f t="shared" ref="K16:K23" si="10">L16+M16</f>
        <v>321</v>
      </c>
      <c r="L16" s="133">
        <v>321</v>
      </c>
      <c r="M16" s="112">
        <v>0</v>
      </c>
      <c r="N16" s="134">
        <f t="shared" si="6"/>
        <v>-10</v>
      </c>
      <c r="O16" s="134">
        <f t="shared" si="7"/>
        <v>-10</v>
      </c>
      <c r="P16" s="134">
        <f t="shared" si="8"/>
        <v>0</v>
      </c>
      <c r="Q16" s="143">
        <f t="shared" si="9"/>
        <v>-3.02114803625378</v>
      </c>
    </row>
    <row r="17" s="95" customFormat="1" ht="26.25" customHeight="1" spans="1:17">
      <c r="A17" s="116" t="s">
        <v>262</v>
      </c>
      <c r="B17" s="117">
        <f t="shared" si="0"/>
        <v>495</v>
      </c>
      <c r="C17" s="117">
        <v>16</v>
      </c>
      <c r="D17" s="113">
        <v>479</v>
      </c>
      <c r="E17" s="112">
        <f t="shared" si="2"/>
        <v>475</v>
      </c>
      <c r="F17" s="112">
        <v>15</v>
      </c>
      <c r="G17" s="112">
        <v>460</v>
      </c>
      <c r="H17" s="112">
        <f t="shared" si="3"/>
        <v>335</v>
      </c>
      <c r="I17" s="112">
        <v>20</v>
      </c>
      <c r="J17" s="112">
        <v>315</v>
      </c>
      <c r="K17" s="133">
        <f t="shared" si="10"/>
        <v>370</v>
      </c>
      <c r="L17" s="112">
        <v>25</v>
      </c>
      <c r="M17" s="112">
        <v>345</v>
      </c>
      <c r="N17" s="134">
        <f t="shared" si="6"/>
        <v>-105</v>
      </c>
      <c r="O17" s="134">
        <f t="shared" si="7"/>
        <v>10</v>
      </c>
      <c r="P17" s="134">
        <f t="shared" si="8"/>
        <v>-115</v>
      </c>
      <c r="Q17" s="143">
        <f t="shared" si="9"/>
        <v>-22.1052631578947</v>
      </c>
    </row>
    <row r="18" s="95" customFormat="1" ht="26.25" customHeight="1" spans="1:17">
      <c r="A18" s="118" t="s">
        <v>263</v>
      </c>
      <c r="B18" s="112">
        <f t="shared" si="0"/>
        <v>196</v>
      </c>
      <c r="C18" s="112">
        <v>196</v>
      </c>
      <c r="D18" s="113"/>
      <c r="E18" s="112">
        <f t="shared" si="2"/>
        <v>200</v>
      </c>
      <c r="F18" s="112">
        <v>200</v>
      </c>
      <c r="G18" s="112">
        <v>0</v>
      </c>
      <c r="H18" s="112">
        <f t="shared" si="3"/>
        <v>164</v>
      </c>
      <c r="I18" s="112">
        <v>164</v>
      </c>
      <c r="J18" s="112"/>
      <c r="K18" s="133">
        <f t="shared" si="10"/>
        <v>20</v>
      </c>
      <c r="L18" s="112">
        <v>20</v>
      </c>
      <c r="M18" s="112"/>
      <c r="N18" s="134">
        <f t="shared" si="6"/>
        <v>-180</v>
      </c>
      <c r="O18" s="134">
        <f t="shared" si="7"/>
        <v>-180</v>
      </c>
      <c r="P18" s="134">
        <f t="shared" si="8"/>
        <v>0</v>
      </c>
      <c r="Q18" s="143">
        <f t="shared" si="9"/>
        <v>-90</v>
      </c>
    </row>
    <row r="19" s="94" customFormat="1" ht="24.95" customHeight="1" spans="1:17">
      <c r="A19" s="119" t="s">
        <v>264</v>
      </c>
      <c r="B19" s="108">
        <f t="shared" si="0"/>
        <v>34697</v>
      </c>
      <c r="C19" s="108">
        <f t="shared" ref="C19:G19" si="11">SUM(C20:C23)</f>
        <v>8924</v>
      </c>
      <c r="D19" s="108">
        <f t="shared" si="11"/>
        <v>25773</v>
      </c>
      <c r="E19" s="108">
        <f t="shared" si="2"/>
        <v>36753</v>
      </c>
      <c r="F19" s="108">
        <f t="shared" si="11"/>
        <v>9492</v>
      </c>
      <c r="G19" s="108">
        <f t="shared" si="11"/>
        <v>27261</v>
      </c>
      <c r="H19" s="108">
        <f t="shared" si="3"/>
        <v>31494</v>
      </c>
      <c r="I19" s="108">
        <f t="shared" ref="I19:M19" si="12">SUM(I20:I23)</f>
        <v>8388</v>
      </c>
      <c r="J19" s="108">
        <f t="shared" si="12"/>
        <v>23106</v>
      </c>
      <c r="K19" s="132">
        <f t="shared" si="10"/>
        <v>38089</v>
      </c>
      <c r="L19" s="132">
        <f t="shared" si="12"/>
        <v>10225</v>
      </c>
      <c r="M19" s="132">
        <f t="shared" si="12"/>
        <v>27864</v>
      </c>
      <c r="N19" s="132">
        <f t="shared" si="6"/>
        <v>1336</v>
      </c>
      <c r="O19" s="132">
        <f>SUM(O20:O23)</f>
        <v>733</v>
      </c>
      <c r="P19" s="132">
        <f>SUM(P20:P23)</f>
        <v>603</v>
      </c>
      <c r="Q19" s="142">
        <f t="shared" si="9"/>
        <v>3.63507740864691</v>
      </c>
    </row>
    <row r="20" s="95" customFormat="1" ht="34.5" customHeight="1" spans="1:17">
      <c r="A20" s="120" t="s">
        <v>265</v>
      </c>
      <c r="B20" s="112">
        <f t="shared" si="0"/>
        <v>34552</v>
      </c>
      <c r="C20" s="112">
        <v>8880</v>
      </c>
      <c r="D20" s="121">
        <v>25672</v>
      </c>
      <c r="E20" s="112">
        <f t="shared" si="2"/>
        <v>36511</v>
      </c>
      <c r="F20" s="112">
        <v>9335</v>
      </c>
      <c r="G20" s="112">
        <v>27176</v>
      </c>
      <c r="H20" s="121">
        <f t="shared" si="3"/>
        <v>31356</v>
      </c>
      <c r="I20" s="112">
        <v>8297</v>
      </c>
      <c r="J20" s="112">
        <v>23059</v>
      </c>
      <c r="K20" s="121">
        <f t="shared" si="10"/>
        <v>37893</v>
      </c>
      <c r="L20" s="112">
        <v>10093</v>
      </c>
      <c r="M20" s="112">
        <v>27800</v>
      </c>
      <c r="N20" s="134">
        <f t="shared" si="6"/>
        <v>1382</v>
      </c>
      <c r="O20" s="113">
        <f t="shared" ref="O20:O26" si="13">L20-F20</f>
        <v>758</v>
      </c>
      <c r="P20" s="113">
        <f t="shared" ref="P20:P26" si="14">M20-G20</f>
        <v>624</v>
      </c>
      <c r="Q20" s="143">
        <f t="shared" si="9"/>
        <v>3.7851606365205</v>
      </c>
    </row>
    <row r="21" s="95" customFormat="1" ht="30.95" customHeight="1" spans="1:17">
      <c r="A21" s="122" t="s">
        <v>266</v>
      </c>
      <c r="B21" s="112">
        <f t="shared" si="0"/>
        <v>0</v>
      </c>
      <c r="C21" s="112"/>
      <c r="D21" s="121"/>
      <c r="E21" s="112">
        <f t="shared" si="2"/>
        <v>117</v>
      </c>
      <c r="F21" s="112">
        <v>117</v>
      </c>
      <c r="G21" s="112"/>
      <c r="H21" s="121">
        <f t="shared" si="3"/>
        <v>75</v>
      </c>
      <c r="I21" s="112">
        <v>75</v>
      </c>
      <c r="J21" s="112"/>
      <c r="K21" s="133">
        <f t="shared" si="10"/>
        <v>102</v>
      </c>
      <c r="L21" s="133">
        <v>102</v>
      </c>
      <c r="M21" s="112"/>
      <c r="N21" s="134">
        <f t="shared" si="6"/>
        <v>-15</v>
      </c>
      <c r="O21" s="113">
        <f t="shared" si="13"/>
        <v>-15</v>
      </c>
      <c r="P21" s="113">
        <f t="shared" si="14"/>
        <v>0</v>
      </c>
      <c r="Q21" s="143">
        <f t="shared" si="9"/>
        <v>-12.8205128205128</v>
      </c>
    </row>
    <row r="22" s="95" customFormat="1" ht="26.25" customHeight="1" spans="1:17">
      <c r="A22" s="122" t="s">
        <v>267</v>
      </c>
      <c r="B22" s="112">
        <f t="shared" si="0"/>
        <v>52</v>
      </c>
      <c r="C22" s="112">
        <v>38</v>
      </c>
      <c r="D22" s="121">
        <v>14</v>
      </c>
      <c r="E22" s="112">
        <f t="shared" si="2"/>
        <v>33</v>
      </c>
      <c r="F22" s="112">
        <v>33</v>
      </c>
      <c r="G22" s="112"/>
      <c r="H22" s="121">
        <f t="shared" si="3"/>
        <v>24</v>
      </c>
      <c r="I22" s="112">
        <v>11</v>
      </c>
      <c r="J22" s="112">
        <v>13</v>
      </c>
      <c r="K22" s="133">
        <f t="shared" si="10"/>
        <v>29</v>
      </c>
      <c r="L22" s="133">
        <v>15</v>
      </c>
      <c r="M22" s="112">
        <v>14</v>
      </c>
      <c r="N22" s="134">
        <f t="shared" si="6"/>
        <v>-4</v>
      </c>
      <c r="O22" s="113">
        <f t="shared" si="13"/>
        <v>-18</v>
      </c>
      <c r="P22" s="113">
        <f t="shared" si="14"/>
        <v>14</v>
      </c>
      <c r="Q22" s="143">
        <f t="shared" si="9"/>
        <v>-12.1212121212121</v>
      </c>
    </row>
    <row r="23" s="95" customFormat="1" ht="26.25" customHeight="1" spans="1:17">
      <c r="A23" s="122" t="s">
        <v>268</v>
      </c>
      <c r="B23" s="112">
        <f t="shared" si="0"/>
        <v>93</v>
      </c>
      <c r="C23" s="112">
        <v>6</v>
      </c>
      <c r="D23" s="121">
        <v>87</v>
      </c>
      <c r="E23" s="112">
        <f t="shared" si="2"/>
        <v>92</v>
      </c>
      <c r="F23" s="112">
        <v>7</v>
      </c>
      <c r="G23" s="112">
        <v>85</v>
      </c>
      <c r="H23" s="121">
        <f t="shared" si="3"/>
        <v>39</v>
      </c>
      <c r="I23" s="112">
        <v>5</v>
      </c>
      <c r="J23" s="112">
        <v>34</v>
      </c>
      <c r="K23" s="133">
        <f t="shared" si="10"/>
        <v>65</v>
      </c>
      <c r="L23" s="133">
        <v>15</v>
      </c>
      <c r="M23" s="112">
        <v>50</v>
      </c>
      <c r="N23" s="134">
        <f t="shared" si="6"/>
        <v>-27</v>
      </c>
      <c r="O23" s="113">
        <f t="shared" si="13"/>
        <v>8</v>
      </c>
      <c r="P23" s="113">
        <f t="shared" si="14"/>
        <v>-35</v>
      </c>
      <c r="Q23" s="143">
        <f t="shared" ref="Q23:Q26" si="15">(K23-E23)/E23*100</f>
        <v>-29.3478260869565</v>
      </c>
    </row>
    <row r="24" s="95" customFormat="1" ht="45" customHeight="1" spans="1:19">
      <c r="A24" s="123" t="s">
        <v>269</v>
      </c>
      <c r="B24" s="108">
        <f t="shared" si="0"/>
        <v>19694</v>
      </c>
      <c r="C24" s="108">
        <v>18170</v>
      </c>
      <c r="D24" s="108">
        <v>1524</v>
      </c>
      <c r="E24" s="108">
        <f t="shared" si="2"/>
        <v>21558</v>
      </c>
      <c r="F24" s="108">
        <v>20146</v>
      </c>
      <c r="G24" s="108">
        <v>1412</v>
      </c>
      <c r="H24" s="124">
        <f t="shared" si="3"/>
        <v>22336</v>
      </c>
      <c r="I24" s="124">
        <v>20961</v>
      </c>
      <c r="J24" s="132">
        <v>1375</v>
      </c>
      <c r="K24" s="124">
        <v>1375</v>
      </c>
      <c r="L24" s="124">
        <v>20961</v>
      </c>
      <c r="M24" s="132">
        <v>1375</v>
      </c>
      <c r="N24" s="135">
        <f t="shared" si="6"/>
        <v>778</v>
      </c>
      <c r="O24" s="135">
        <f t="shared" si="13"/>
        <v>815</v>
      </c>
      <c r="P24" s="135">
        <f t="shared" si="14"/>
        <v>-37</v>
      </c>
      <c r="Q24" s="143">
        <f t="shared" si="15"/>
        <v>-93.6218573151498</v>
      </c>
      <c r="S24" s="144"/>
    </row>
    <row r="25" s="95" customFormat="1" ht="45" customHeight="1" spans="1:19">
      <c r="A25" s="123" t="s">
        <v>270</v>
      </c>
      <c r="B25" s="108">
        <f t="shared" si="0"/>
        <v>2643</v>
      </c>
      <c r="C25" s="108">
        <f t="shared" ref="C25:G25" si="16">C11-C19</f>
        <v>2791</v>
      </c>
      <c r="D25" s="108">
        <f t="shared" si="16"/>
        <v>-148</v>
      </c>
      <c r="E25" s="108">
        <f t="shared" si="2"/>
        <v>4484</v>
      </c>
      <c r="F25" s="108">
        <f t="shared" si="16"/>
        <v>3653</v>
      </c>
      <c r="G25" s="108">
        <f t="shared" si="16"/>
        <v>831</v>
      </c>
      <c r="H25" s="124">
        <f t="shared" si="3"/>
        <v>3796</v>
      </c>
      <c r="I25" s="108">
        <f t="shared" ref="I25:M25" si="17">I11-I19</f>
        <v>4275</v>
      </c>
      <c r="J25" s="108">
        <f t="shared" si="17"/>
        <v>-479</v>
      </c>
      <c r="K25" s="124">
        <f>L25+M25</f>
        <v>3398</v>
      </c>
      <c r="L25" s="124">
        <f t="shared" si="17"/>
        <v>3384</v>
      </c>
      <c r="M25" s="124">
        <f t="shared" si="17"/>
        <v>14</v>
      </c>
      <c r="N25" s="135">
        <f t="shared" si="6"/>
        <v>-1086</v>
      </c>
      <c r="O25" s="135">
        <f t="shared" si="13"/>
        <v>-269</v>
      </c>
      <c r="P25" s="135">
        <f t="shared" si="14"/>
        <v>-817</v>
      </c>
      <c r="Q25" s="143">
        <f t="shared" si="15"/>
        <v>-24.2194469223907</v>
      </c>
      <c r="S25" s="144"/>
    </row>
    <row r="26" s="94" customFormat="1" ht="45" customHeight="1" spans="1:20">
      <c r="A26" s="119" t="s">
        <v>271</v>
      </c>
      <c r="B26" s="108">
        <f t="shared" si="0"/>
        <v>22337</v>
      </c>
      <c r="C26" s="124">
        <f t="shared" ref="C26:G26" si="18">C24+C25</f>
        <v>20961</v>
      </c>
      <c r="D26" s="124">
        <f t="shared" si="18"/>
        <v>1376</v>
      </c>
      <c r="E26" s="108">
        <f t="shared" si="2"/>
        <v>26042</v>
      </c>
      <c r="F26" s="124">
        <f t="shared" si="18"/>
        <v>23799</v>
      </c>
      <c r="G26" s="124">
        <f t="shared" si="18"/>
        <v>2243</v>
      </c>
      <c r="H26" s="124">
        <f t="shared" si="3"/>
        <v>26132</v>
      </c>
      <c r="I26" s="108">
        <f t="shared" ref="I26:M26" si="19">I24+I25</f>
        <v>25236</v>
      </c>
      <c r="J26" s="108">
        <f t="shared" si="19"/>
        <v>896</v>
      </c>
      <c r="K26" s="108">
        <f>L26+M26</f>
        <v>25734</v>
      </c>
      <c r="L26" s="124">
        <f t="shared" si="19"/>
        <v>24345</v>
      </c>
      <c r="M26" s="124">
        <f t="shared" si="19"/>
        <v>1389</v>
      </c>
      <c r="N26" s="135">
        <f t="shared" si="6"/>
        <v>-308</v>
      </c>
      <c r="O26" s="135">
        <f t="shared" si="13"/>
        <v>546</v>
      </c>
      <c r="P26" s="135">
        <f t="shared" si="14"/>
        <v>-854</v>
      </c>
      <c r="Q26" s="143">
        <f t="shared" si="15"/>
        <v>-1.18270486137777</v>
      </c>
      <c r="T26" s="145"/>
    </row>
    <row r="27" s="91" customFormat="1" ht="51.95" customHeight="1" spans="1:17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46"/>
    </row>
    <row r="28" s="91" customFormat="1" ht="27" customHeight="1" spans="1:17">
      <c r="A28" s="12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8"/>
    </row>
    <row r="29" s="91" customFormat="1" ht="24" customHeight="1" spans="1:17">
      <c r="A29" s="12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="91" customFormat="1" ht="17.1" customHeight="1" spans="1:17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47"/>
    </row>
    <row r="31" s="91" customFormat="1" ht="48.95" customHeight="1" spans="1:17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47"/>
    </row>
  </sheetData>
  <mergeCells count="11">
    <mergeCell ref="A2:Q2"/>
    <mergeCell ref="B3:E3"/>
    <mergeCell ref="N3:Q3"/>
    <mergeCell ref="B4:D4"/>
    <mergeCell ref="E4:G4"/>
    <mergeCell ref="H4:J4"/>
    <mergeCell ref="K4:M4"/>
    <mergeCell ref="N4:P4"/>
    <mergeCell ref="A27:Q27"/>
    <mergeCell ref="Q4:Q5"/>
    <mergeCell ref="A30:Q31"/>
  </mergeCells>
  <pageMargins left="0.156944444444444" right="0.156944444444444" top="0.393055555555556" bottom="0.590277777777778" header="0.118055555555556" footer="0.314583333333333"/>
  <pageSetup paperSize="9" scale="61" fitToHeight="0" orientation="landscape" useFirstPageNumber="1" horizontalDpi="600" vertic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showGridLines="0" showZeros="0" workbookViewId="0">
      <pane xSplit="10" ySplit="9" topLeftCell="K12" activePane="bottomRight" state="frozen"/>
      <selection/>
      <selection pane="topRight"/>
      <selection pane="bottomLeft"/>
      <selection pane="bottomRight" activeCell="K11" sqref="K11"/>
    </sheetView>
  </sheetViews>
  <sheetFormatPr defaultColWidth="12" defaultRowHeight="13.5"/>
  <cols>
    <col min="1" max="1" width="46.3333333333333" style="51" customWidth="1"/>
    <col min="2" max="2" width="11.5" style="52" customWidth="1"/>
    <col min="3" max="3" width="8.83333333333333" style="51" customWidth="1"/>
    <col min="4" max="4" width="14.8333333333333" style="51" customWidth="1"/>
    <col min="5" max="5" width="9.5" style="51" customWidth="1"/>
    <col min="6" max="6" width="14.6666666666667" style="51" customWidth="1"/>
    <col min="7" max="7" width="14.8333333333333" style="53" customWidth="1"/>
    <col min="8" max="8" width="44.1666666666667" style="51" customWidth="1"/>
    <col min="9" max="9" width="10.3333333333333" style="52" customWidth="1"/>
    <col min="10" max="10" width="9" style="51" customWidth="1"/>
    <col min="11" max="11" width="13" style="51" customWidth="1"/>
    <col min="12" max="12" width="8.5" style="51" customWidth="1"/>
    <col min="13" max="13" width="10" style="51" customWidth="1"/>
    <col min="14" max="14" width="13.8333333333333" style="54" customWidth="1"/>
    <col min="15" max="16384" width="12" style="51"/>
  </cols>
  <sheetData>
    <row r="1" s="42" customFormat="1" ht="32.1" customHeight="1" spans="1:16">
      <c r="A1" s="55" t="s">
        <v>272</v>
      </c>
      <c r="B1" s="52"/>
      <c r="C1" s="51"/>
      <c r="D1" s="51"/>
      <c r="E1" s="51"/>
      <c r="F1" s="51"/>
      <c r="G1" s="53"/>
      <c r="H1" s="51"/>
      <c r="I1" s="52"/>
      <c r="J1" s="51"/>
      <c r="K1" s="51"/>
      <c r="L1" s="51"/>
      <c r="M1" s="51"/>
      <c r="N1" s="54"/>
      <c r="O1" s="51"/>
      <c r="P1" s="51"/>
    </row>
    <row r="2" s="43" customFormat="1" ht="44.25" customHeight="1" spans="1:14">
      <c r="A2" s="56" t="s">
        <v>273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="44" customFormat="1" ht="26.25" customHeight="1" spans="1:15">
      <c r="A3" s="58" t="s">
        <v>178</v>
      </c>
      <c r="B3" s="59"/>
      <c r="C3" s="58"/>
      <c r="D3" s="58"/>
      <c r="E3" s="58"/>
      <c r="F3" s="58"/>
      <c r="G3" s="60"/>
      <c r="H3" s="58"/>
      <c r="I3" s="59"/>
      <c r="J3" s="58"/>
      <c r="K3" s="84" t="s">
        <v>274</v>
      </c>
      <c r="L3" s="84"/>
      <c r="M3" s="84"/>
      <c r="N3" s="84"/>
      <c r="O3" s="84"/>
    </row>
    <row r="4" s="45" customFormat="1" ht="30.75" customHeight="1" spans="1:17">
      <c r="A4" s="61" t="s">
        <v>275</v>
      </c>
      <c r="B4" s="61"/>
      <c r="C4" s="61"/>
      <c r="D4" s="61"/>
      <c r="E4" s="61"/>
      <c r="F4" s="61"/>
      <c r="G4" s="61"/>
      <c r="H4" s="61" t="s">
        <v>276</v>
      </c>
      <c r="I4" s="61"/>
      <c r="J4" s="61"/>
      <c r="K4" s="61"/>
      <c r="L4" s="61"/>
      <c r="M4" s="61"/>
      <c r="N4" s="61"/>
      <c r="O4" s="51"/>
      <c r="P4" s="51"/>
      <c r="Q4" s="51"/>
    </row>
    <row r="5" s="45" customFormat="1" ht="30.75" customHeight="1" spans="1:17">
      <c r="A5" s="62" t="s">
        <v>277</v>
      </c>
      <c r="B5" s="62" t="s">
        <v>183</v>
      </c>
      <c r="C5" s="62" t="s">
        <v>184</v>
      </c>
      <c r="D5" s="62"/>
      <c r="E5" s="62" t="s">
        <v>278</v>
      </c>
      <c r="F5" s="62"/>
      <c r="G5" s="62"/>
      <c r="H5" s="62" t="s">
        <v>277</v>
      </c>
      <c r="I5" s="85" t="s">
        <v>183</v>
      </c>
      <c r="J5" s="62" t="s">
        <v>184</v>
      </c>
      <c r="K5" s="62"/>
      <c r="L5" s="62" t="s">
        <v>278</v>
      </c>
      <c r="M5" s="62"/>
      <c r="N5" s="62"/>
      <c r="O5" s="86"/>
      <c r="P5" s="86"/>
      <c r="Q5" s="86"/>
    </row>
    <row r="6" s="46" customFormat="1" ht="48" customHeight="1" spans="1:17">
      <c r="A6" s="62"/>
      <c r="B6" s="62"/>
      <c r="C6" s="63" t="s">
        <v>10</v>
      </c>
      <c r="D6" s="63" t="s">
        <v>279</v>
      </c>
      <c r="E6" s="63" t="s">
        <v>10</v>
      </c>
      <c r="F6" s="63" t="s">
        <v>280</v>
      </c>
      <c r="G6" s="64" t="s">
        <v>281</v>
      </c>
      <c r="H6" s="62"/>
      <c r="I6" s="87"/>
      <c r="J6" s="63" t="s">
        <v>10</v>
      </c>
      <c r="K6" s="63" t="s">
        <v>279</v>
      </c>
      <c r="L6" s="63" t="s">
        <v>10</v>
      </c>
      <c r="M6" s="63" t="s">
        <v>280</v>
      </c>
      <c r="N6" s="63" t="s">
        <v>281</v>
      </c>
      <c r="O6" s="86"/>
      <c r="P6" s="86"/>
      <c r="Q6" s="86"/>
    </row>
    <row r="7" s="46" customFormat="1" ht="30" customHeight="1" spans="1:17">
      <c r="A7" s="65" t="s">
        <v>282</v>
      </c>
      <c r="B7" s="66">
        <v>2</v>
      </c>
      <c r="C7" s="67">
        <v>465</v>
      </c>
      <c r="D7" s="68">
        <f>SUM(C7-B7)/B7*100</f>
        <v>23150</v>
      </c>
      <c r="E7" s="67">
        <v>0</v>
      </c>
      <c r="F7" s="67">
        <f>E7-C7</f>
        <v>-465</v>
      </c>
      <c r="G7" s="69">
        <f>F7/C7*100</f>
        <v>-100</v>
      </c>
      <c r="H7" s="70" t="s">
        <v>283</v>
      </c>
      <c r="I7" s="66"/>
      <c r="J7" s="67"/>
      <c r="K7" s="67"/>
      <c r="L7" s="67"/>
      <c r="M7" s="67"/>
      <c r="N7" s="88"/>
      <c r="O7" s="86"/>
      <c r="P7" s="86"/>
      <c r="Q7" s="86"/>
    </row>
    <row r="8" s="46" customFormat="1" ht="30" customHeight="1" spans="1:17">
      <c r="A8" s="65" t="s">
        <v>284</v>
      </c>
      <c r="B8" s="66"/>
      <c r="C8" s="67"/>
      <c r="D8" s="71"/>
      <c r="E8" s="67"/>
      <c r="F8" s="67"/>
      <c r="G8" s="69"/>
      <c r="H8" s="65" t="s">
        <v>285</v>
      </c>
      <c r="I8" s="67"/>
      <c r="J8" s="67"/>
      <c r="K8" s="88"/>
      <c r="L8" s="67"/>
      <c r="M8" s="67">
        <f>L8-J8</f>
        <v>0</v>
      </c>
      <c r="N8" s="88"/>
      <c r="O8" s="86"/>
      <c r="P8" s="86"/>
      <c r="Q8" s="86"/>
    </row>
    <row r="9" s="46" customFormat="1" ht="30" customHeight="1" spans="1:17">
      <c r="A9" s="72" t="s">
        <v>286</v>
      </c>
      <c r="B9" s="73">
        <v>1695</v>
      </c>
      <c r="C9" s="74">
        <v>0</v>
      </c>
      <c r="D9" s="68">
        <f>SUM(C9-B9)/B9*100</f>
        <v>-100</v>
      </c>
      <c r="E9" s="73"/>
      <c r="F9" s="73">
        <f t="shared" ref="F9:F16" si="0">E9-C9</f>
        <v>0</v>
      </c>
      <c r="G9" s="69"/>
      <c r="H9" s="72" t="s">
        <v>287</v>
      </c>
      <c r="I9" s="74"/>
      <c r="J9" s="74"/>
      <c r="K9" s="69"/>
      <c r="L9" s="74"/>
      <c r="M9" s="74">
        <f>L9-J9</f>
        <v>0</v>
      </c>
      <c r="N9" s="69"/>
      <c r="O9" s="86"/>
      <c r="P9" s="86"/>
      <c r="Q9" s="86"/>
    </row>
    <row r="10" s="46" customFormat="1" ht="30" customHeight="1" spans="1:17">
      <c r="A10" s="72" t="s">
        <v>288</v>
      </c>
      <c r="B10" s="73"/>
      <c r="C10" s="74"/>
      <c r="D10" s="68"/>
      <c r="E10" s="74"/>
      <c r="F10" s="74">
        <f t="shared" si="0"/>
        <v>0</v>
      </c>
      <c r="G10" s="69"/>
      <c r="H10" s="72" t="s">
        <v>289</v>
      </c>
      <c r="I10" s="74"/>
      <c r="J10" s="74"/>
      <c r="K10" s="69"/>
      <c r="L10" s="74"/>
      <c r="M10" s="74">
        <f>L10-J10</f>
        <v>0</v>
      </c>
      <c r="N10" s="69"/>
      <c r="O10" s="86"/>
      <c r="P10" s="86"/>
      <c r="Q10" s="86"/>
    </row>
    <row r="11" s="46" customFormat="1" ht="30" customHeight="1" spans="1:17">
      <c r="A11" s="75" t="s">
        <v>290</v>
      </c>
      <c r="B11" s="73">
        <v>67</v>
      </c>
      <c r="C11" s="73">
        <v>68</v>
      </c>
      <c r="D11" s="68">
        <f>SUM(C11-B11)/B11*100</f>
        <v>1.49253731343284</v>
      </c>
      <c r="E11" s="74">
        <v>68</v>
      </c>
      <c r="F11" s="74">
        <f t="shared" si="0"/>
        <v>0</v>
      </c>
      <c r="G11" s="69">
        <f>F11/C11*100</f>
        <v>0</v>
      </c>
      <c r="H11" s="72" t="s">
        <v>291</v>
      </c>
      <c r="I11" s="74">
        <v>1704</v>
      </c>
      <c r="J11" s="74"/>
      <c r="K11" s="68">
        <f>SUM(J11-I11)/I11*100</f>
        <v>-100</v>
      </c>
      <c r="L11" s="73"/>
      <c r="M11" s="73"/>
      <c r="N11" s="68"/>
      <c r="O11" s="86"/>
      <c r="P11" s="86"/>
      <c r="Q11" s="86"/>
    </row>
    <row r="12" s="46" customFormat="1" ht="30" customHeight="1" spans="1:17">
      <c r="A12" s="75" t="s">
        <v>292</v>
      </c>
      <c r="B12" s="73"/>
      <c r="C12" s="74"/>
      <c r="D12" s="68"/>
      <c r="E12" s="74"/>
      <c r="F12" s="74">
        <f t="shared" si="0"/>
        <v>0</v>
      </c>
      <c r="G12" s="69"/>
      <c r="H12" s="76" t="s">
        <v>293</v>
      </c>
      <c r="I12" s="74">
        <v>55</v>
      </c>
      <c r="J12" s="74">
        <v>224</v>
      </c>
      <c r="K12" s="68">
        <f>SUM(J12-I12)/I12*100</f>
        <v>307.272727272727</v>
      </c>
      <c r="L12" s="74">
        <v>62</v>
      </c>
      <c r="M12" s="74">
        <f>L12-J12</f>
        <v>-162</v>
      </c>
      <c r="N12" s="68">
        <f>M12/J12*100</f>
        <v>-72.3214285714286</v>
      </c>
      <c r="O12" s="86"/>
      <c r="P12" s="86"/>
      <c r="Q12" s="86"/>
    </row>
    <row r="13" s="46" customFormat="1" ht="30" customHeight="1" spans="1:17">
      <c r="A13" s="77"/>
      <c r="B13" s="74"/>
      <c r="C13" s="74"/>
      <c r="D13" s="68"/>
      <c r="E13" s="74"/>
      <c r="F13" s="74">
        <f t="shared" si="0"/>
        <v>0</v>
      </c>
      <c r="G13" s="68"/>
      <c r="H13" s="72" t="s">
        <v>294</v>
      </c>
      <c r="I13" s="74"/>
      <c r="J13" s="74">
        <v>465</v>
      </c>
      <c r="K13" s="68"/>
      <c r="L13" s="74"/>
      <c r="M13" s="74">
        <f>L13-J13</f>
        <v>-465</v>
      </c>
      <c r="N13" s="68">
        <f>M13/J13*100</f>
        <v>-100</v>
      </c>
      <c r="O13" s="86"/>
      <c r="P13" s="86"/>
      <c r="Q13" s="86"/>
    </row>
    <row r="14" s="46" customFormat="1" ht="30" customHeight="1" spans="1:17">
      <c r="A14" s="76" t="s">
        <v>295</v>
      </c>
      <c r="B14" s="78">
        <f>SUM(B7:B12)</f>
        <v>1764</v>
      </c>
      <c r="C14" s="78">
        <f>SUM(C7:C12)</f>
        <v>533</v>
      </c>
      <c r="D14" s="69">
        <f>SUM(C14-B14)/B14*100</f>
        <v>-69.7845804988662</v>
      </c>
      <c r="E14" s="79">
        <f>SUM(E7:E12)</f>
        <v>68</v>
      </c>
      <c r="F14" s="79">
        <f t="shared" si="0"/>
        <v>-465</v>
      </c>
      <c r="G14" s="69">
        <f>F14/C14*100</f>
        <v>-87.2420262664165</v>
      </c>
      <c r="H14" s="76" t="s">
        <v>296</v>
      </c>
      <c r="I14" s="78">
        <f>SUM(I7:I12)</f>
        <v>1759</v>
      </c>
      <c r="J14" s="78">
        <f>SUM(J7:J13)</f>
        <v>689</v>
      </c>
      <c r="K14" s="69">
        <f>SUM(J14-I14)/I14*100</f>
        <v>-60.830017055145</v>
      </c>
      <c r="L14" s="78">
        <f>SUM(L7:L13)</f>
        <v>62</v>
      </c>
      <c r="M14" s="78">
        <f>L14-J14</f>
        <v>-627</v>
      </c>
      <c r="N14" s="69">
        <f>M14/J14*100</f>
        <v>-91.0014513788099</v>
      </c>
      <c r="O14" s="86"/>
      <c r="P14" s="86"/>
      <c r="Q14" s="86"/>
    </row>
    <row r="15" s="47" customFormat="1" ht="30" customHeight="1" spans="1:17">
      <c r="A15" s="76" t="s">
        <v>297</v>
      </c>
      <c r="B15" s="78">
        <v>150</v>
      </c>
      <c r="C15" s="78">
        <v>156</v>
      </c>
      <c r="D15" s="69">
        <f>SUM(C15-B15)/B15*100</f>
        <v>4</v>
      </c>
      <c r="E15" s="79">
        <v>155</v>
      </c>
      <c r="F15" s="79">
        <f t="shared" si="0"/>
        <v>-1</v>
      </c>
      <c r="G15" s="69">
        <f>F15/C15*100</f>
        <v>-0.641025641025641</v>
      </c>
      <c r="H15" s="76" t="s">
        <v>298</v>
      </c>
      <c r="I15" s="78">
        <f>B16-I7-I11-I12-I13-I10-I9-I8</f>
        <v>155</v>
      </c>
      <c r="J15" s="78"/>
      <c r="K15" s="69">
        <f>SUM(J15-I15)/I15*100</f>
        <v>-100</v>
      </c>
      <c r="L15" s="78">
        <f>E16-L14</f>
        <v>161</v>
      </c>
      <c r="M15" s="78">
        <f>L15-J15</f>
        <v>161</v>
      </c>
      <c r="N15" s="69"/>
      <c r="O15" s="86"/>
      <c r="P15" s="86"/>
      <c r="Q15" s="86"/>
    </row>
    <row r="16" s="47" customFormat="1" ht="30" customHeight="1" spans="1:17">
      <c r="A16" s="76" t="s">
        <v>299</v>
      </c>
      <c r="B16" s="78">
        <f>B14+B15</f>
        <v>1914</v>
      </c>
      <c r="C16" s="78">
        <f>C14+C15</f>
        <v>689</v>
      </c>
      <c r="D16" s="69">
        <f>SUM(C16-B16)/B16*100</f>
        <v>-64.0020898641588</v>
      </c>
      <c r="E16" s="79">
        <f>E14+E15</f>
        <v>223</v>
      </c>
      <c r="F16" s="79">
        <f t="shared" si="0"/>
        <v>-466</v>
      </c>
      <c r="G16" s="69">
        <f>F16/C16*100</f>
        <v>-67.6342525399129</v>
      </c>
      <c r="H16" s="76" t="s">
        <v>300</v>
      </c>
      <c r="I16" s="78">
        <f>I14+I15</f>
        <v>1914</v>
      </c>
      <c r="J16" s="78">
        <f>J14+J15</f>
        <v>689</v>
      </c>
      <c r="K16" s="69">
        <f>SUM(J16-I16)/I16*100</f>
        <v>-64.0020898641588</v>
      </c>
      <c r="L16" s="78">
        <f>L14+L15</f>
        <v>223</v>
      </c>
      <c r="M16" s="78">
        <f>L16-J16</f>
        <v>-466</v>
      </c>
      <c r="N16" s="69">
        <f>M16/J16*100</f>
        <v>-67.6342525399129</v>
      </c>
      <c r="O16" s="86"/>
      <c r="P16" s="86"/>
      <c r="Q16" s="86"/>
    </row>
    <row r="17" s="47" customFormat="1" ht="15.75" spans="1:17">
      <c r="A17" s="80"/>
      <c r="B17" s="81"/>
      <c r="C17" s="80"/>
      <c r="D17" s="80"/>
      <c r="E17" s="82"/>
      <c r="F17" s="82"/>
      <c r="G17" s="83"/>
      <c r="H17" s="82"/>
      <c r="I17" s="81"/>
      <c r="J17" s="82"/>
      <c r="K17" s="82"/>
      <c r="L17" s="82"/>
      <c r="M17" s="82"/>
      <c r="N17" s="89"/>
      <c r="O17" s="51"/>
      <c r="P17" s="51"/>
      <c r="Q17" s="51"/>
    </row>
    <row r="18" s="47" customFormat="1" ht="15.75" spans="1:17">
      <c r="A18" s="51"/>
      <c r="B18" s="52"/>
      <c r="C18" s="51"/>
      <c r="D18" s="51"/>
      <c r="E18" s="51"/>
      <c r="F18" s="51"/>
      <c r="G18" s="53"/>
      <c r="H18" s="51"/>
      <c r="I18" s="52"/>
      <c r="J18" s="51"/>
      <c r="K18" s="51"/>
      <c r="L18" s="51"/>
      <c r="M18" s="51"/>
      <c r="N18" s="54"/>
      <c r="O18" s="51"/>
      <c r="P18" s="51"/>
      <c r="Q18" s="51"/>
    </row>
    <row r="19" s="47" customFormat="1" ht="15.75" spans="1:17">
      <c r="A19" s="51"/>
      <c r="B19" s="52"/>
      <c r="C19" s="51"/>
      <c r="D19" s="51"/>
      <c r="E19" s="51"/>
      <c r="F19" s="51"/>
      <c r="G19" s="53"/>
      <c r="H19" s="51"/>
      <c r="I19" s="52"/>
      <c r="J19" s="51"/>
      <c r="K19" s="51"/>
      <c r="L19" s="51"/>
      <c r="M19" s="51"/>
      <c r="N19" s="54"/>
      <c r="O19" s="51"/>
      <c r="P19" s="51"/>
      <c r="Q19" s="51"/>
    </row>
    <row r="20" s="47" customFormat="1" ht="15.75" spans="1:17">
      <c r="A20" s="51"/>
      <c r="B20" s="52"/>
      <c r="C20" s="51"/>
      <c r="D20" s="51"/>
      <c r="E20" s="51"/>
      <c r="F20" s="51"/>
      <c r="G20" s="53"/>
      <c r="H20" s="51"/>
      <c r="I20" s="52"/>
      <c r="J20" s="51"/>
      <c r="K20" s="51"/>
      <c r="L20" s="51"/>
      <c r="M20" s="51"/>
      <c r="N20" s="54"/>
      <c r="O20" s="51"/>
      <c r="P20" s="51"/>
      <c r="Q20" s="51"/>
    </row>
    <row r="21" s="47" customFormat="1" ht="15.75" spans="1:17">
      <c r="A21" s="51"/>
      <c r="B21" s="52"/>
      <c r="C21" s="51"/>
      <c r="D21" s="51"/>
      <c r="E21" s="51"/>
      <c r="F21" s="51"/>
      <c r="G21" s="53"/>
      <c r="H21" s="51"/>
      <c r="I21" s="52"/>
      <c r="J21" s="51"/>
      <c r="K21" s="51"/>
      <c r="L21" s="51"/>
      <c r="M21" s="51"/>
      <c r="N21" s="54"/>
      <c r="O21" s="51"/>
      <c r="P21" s="51"/>
      <c r="Q21" s="51"/>
    </row>
    <row r="22" s="47" customFormat="1" ht="15.75" spans="1:17">
      <c r="A22" s="51"/>
      <c r="B22" s="52"/>
      <c r="C22" s="51"/>
      <c r="D22" s="51"/>
      <c r="E22" s="51"/>
      <c r="F22" s="51"/>
      <c r="G22" s="53"/>
      <c r="H22" s="51"/>
      <c r="I22" s="52"/>
      <c r="J22" s="51"/>
      <c r="K22" s="51"/>
      <c r="L22" s="51"/>
      <c r="M22" s="51"/>
      <c r="N22" s="54"/>
      <c r="O22" s="51"/>
      <c r="P22" s="51"/>
      <c r="Q22" s="51"/>
    </row>
    <row r="23" s="47" customFormat="1" ht="15.75" spans="1:17">
      <c r="A23" s="51"/>
      <c r="B23" s="52"/>
      <c r="C23" s="51"/>
      <c r="D23" s="51"/>
      <c r="E23" s="51"/>
      <c r="F23" s="51"/>
      <c r="G23" s="53"/>
      <c r="H23" s="51"/>
      <c r="I23" s="52"/>
      <c r="J23" s="51"/>
      <c r="K23" s="51"/>
      <c r="L23" s="51"/>
      <c r="M23" s="51"/>
      <c r="N23" s="54"/>
      <c r="O23" s="51"/>
      <c r="P23" s="51"/>
      <c r="Q23" s="51"/>
    </row>
    <row r="24" s="47" customFormat="1" ht="15.75" spans="1:19">
      <c r="A24" s="51"/>
      <c r="B24" s="52"/>
      <c r="C24" s="51"/>
      <c r="D24" s="51"/>
      <c r="E24" s="51"/>
      <c r="F24" s="51"/>
      <c r="G24" s="53"/>
      <c r="H24" s="51"/>
      <c r="I24" s="52"/>
      <c r="J24" s="51"/>
      <c r="K24" s="51"/>
      <c r="L24" s="51"/>
      <c r="M24" s="51"/>
      <c r="N24" s="54"/>
      <c r="O24" s="51"/>
      <c r="P24" s="51"/>
      <c r="Q24" s="51"/>
      <c r="S24" s="51"/>
    </row>
    <row r="25" s="46" customFormat="1" ht="15.75" spans="1:20">
      <c r="A25" s="51"/>
      <c r="B25" s="52"/>
      <c r="C25" s="51"/>
      <c r="D25" s="51"/>
      <c r="E25" s="51"/>
      <c r="F25" s="51"/>
      <c r="G25" s="53"/>
      <c r="H25" s="51"/>
      <c r="I25" s="52"/>
      <c r="J25" s="51"/>
      <c r="K25" s="51"/>
      <c r="L25" s="51"/>
      <c r="M25" s="51"/>
      <c r="N25" s="54"/>
      <c r="O25" s="51"/>
      <c r="P25" s="51"/>
      <c r="Q25" s="51"/>
      <c r="T25" s="51"/>
    </row>
    <row r="26" s="48" customFormat="1" spans="1:16">
      <c r="A26" s="51"/>
      <c r="B26" s="52"/>
      <c r="C26" s="51"/>
      <c r="D26" s="51"/>
      <c r="E26" s="51"/>
      <c r="F26" s="51"/>
      <c r="G26" s="53"/>
      <c r="H26" s="51"/>
      <c r="I26" s="52"/>
      <c r="J26" s="51"/>
      <c r="K26" s="51"/>
      <c r="L26" s="51"/>
      <c r="M26" s="51"/>
      <c r="N26" s="54"/>
      <c r="O26" s="51"/>
      <c r="P26" s="51"/>
    </row>
    <row r="27" s="48" customFormat="1" spans="1:16">
      <c r="A27" s="51"/>
      <c r="B27" s="52"/>
      <c r="C27" s="51"/>
      <c r="D27" s="51"/>
      <c r="E27" s="51"/>
      <c r="F27" s="51"/>
      <c r="G27" s="53"/>
      <c r="H27" s="51"/>
      <c r="I27" s="52"/>
      <c r="J27" s="51"/>
      <c r="K27" s="51"/>
      <c r="L27" s="51"/>
      <c r="M27" s="51"/>
      <c r="N27" s="54"/>
      <c r="O27" s="51"/>
      <c r="P27" s="51"/>
    </row>
    <row r="28" s="48" customFormat="1" spans="1:16">
      <c r="A28" s="51"/>
      <c r="B28" s="52"/>
      <c r="C28" s="51"/>
      <c r="D28" s="51"/>
      <c r="E28" s="51"/>
      <c r="F28" s="51"/>
      <c r="G28" s="53"/>
      <c r="H28" s="51"/>
      <c r="I28" s="52"/>
      <c r="J28" s="51"/>
      <c r="K28" s="51"/>
      <c r="L28" s="51"/>
      <c r="M28" s="51"/>
      <c r="N28" s="54"/>
      <c r="O28" s="51"/>
      <c r="P28" s="51"/>
    </row>
    <row r="29" s="48" customFormat="1" spans="1:17">
      <c r="A29" s="51"/>
      <c r="B29" s="52"/>
      <c r="C29" s="51"/>
      <c r="D29" s="51"/>
      <c r="E29" s="51"/>
      <c r="F29" s="51"/>
      <c r="G29" s="53"/>
      <c r="H29" s="51"/>
      <c r="I29" s="52"/>
      <c r="J29" s="51"/>
      <c r="K29" s="51"/>
      <c r="L29" s="51"/>
      <c r="M29" s="51"/>
      <c r="N29" s="54"/>
      <c r="O29" s="51"/>
      <c r="P29" s="51"/>
      <c r="Q29" s="51"/>
    </row>
    <row r="30" s="48" customFormat="1" spans="1:17">
      <c r="A30" s="51"/>
      <c r="B30" s="52"/>
      <c r="C30" s="51"/>
      <c r="D30" s="51"/>
      <c r="E30" s="51"/>
      <c r="F30" s="51"/>
      <c r="G30" s="53"/>
      <c r="H30" s="51"/>
      <c r="I30" s="52"/>
      <c r="J30" s="51"/>
      <c r="K30" s="51"/>
      <c r="L30" s="51"/>
      <c r="M30" s="51"/>
      <c r="N30" s="54"/>
      <c r="O30" s="51"/>
      <c r="P30" s="51"/>
      <c r="Q30" s="51"/>
    </row>
    <row r="31" s="49" customFormat="1" ht="22.5" spans="1:20">
      <c r="A31" s="51"/>
      <c r="B31" s="52"/>
      <c r="C31" s="51"/>
      <c r="D31" s="51"/>
      <c r="E31" s="51"/>
      <c r="F31" s="51"/>
      <c r="G31" s="53"/>
      <c r="H31" s="51"/>
      <c r="I31" s="52"/>
      <c r="J31" s="51"/>
      <c r="K31" s="51"/>
      <c r="L31" s="51"/>
      <c r="M31" s="51"/>
      <c r="N31" s="54"/>
      <c r="O31" s="51"/>
      <c r="P31" s="51"/>
      <c r="Q31" s="51"/>
      <c r="R31" s="51"/>
      <c r="S31" s="51"/>
      <c r="T31" s="51"/>
    </row>
    <row r="32" s="49" customFormat="1" ht="22.5" spans="1:20">
      <c r="A32" s="51"/>
      <c r="B32" s="52"/>
      <c r="C32" s="51"/>
      <c r="D32" s="51"/>
      <c r="E32" s="51"/>
      <c r="F32" s="51"/>
      <c r="G32" s="53"/>
      <c r="H32" s="51"/>
      <c r="I32" s="52"/>
      <c r="J32" s="51"/>
      <c r="K32" s="51"/>
      <c r="L32" s="51"/>
      <c r="M32" s="51"/>
      <c r="N32" s="54"/>
      <c r="O32" s="51"/>
      <c r="P32" s="51"/>
      <c r="Q32" s="51"/>
      <c r="R32" s="51"/>
      <c r="S32" s="51"/>
      <c r="T32" s="51"/>
    </row>
    <row r="33" s="49" customFormat="1" ht="22.5" spans="1:20">
      <c r="A33" s="51"/>
      <c r="B33" s="52"/>
      <c r="C33" s="51"/>
      <c r="D33" s="51"/>
      <c r="E33" s="51"/>
      <c r="F33" s="51"/>
      <c r="G33" s="53"/>
      <c r="H33" s="51"/>
      <c r="I33" s="52"/>
      <c r="J33" s="51"/>
      <c r="K33" s="51"/>
      <c r="L33" s="51"/>
      <c r="M33" s="51"/>
      <c r="N33" s="54"/>
      <c r="O33" s="51"/>
      <c r="P33" s="51"/>
      <c r="Q33" s="51"/>
      <c r="R33" s="51"/>
      <c r="S33" s="51"/>
      <c r="T33" s="51"/>
    </row>
    <row r="34" s="50" customFormat="1" spans="1:20">
      <c r="A34" s="51"/>
      <c r="B34" s="52"/>
      <c r="C34" s="51"/>
      <c r="D34" s="51"/>
      <c r="E34" s="51"/>
      <c r="F34" s="51"/>
      <c r="G34" s="53"/>
      <c r="H34" s="51"/>
      <c r="I34" s="52"/>
      <c r="J34" s="51"/>
      <c r="K34" s="51"/>
      <c r="L34" s="51"/>
      <c r="M34" s="51"/>
      <c r="N34" s="54"/>
      <c r="O34" s="51"/>
      <c r="P34" s="51"/>
      <c r="Q34" s="51"/>
      <c r="R34" s="51"/>
      <c r="S34" s="51"/>
      <c r="T34" s="51"/>
    </row>
    <row r="35" s="50" customFormat="1" spans="1:22">
      <c r="A35" s="51"/>
      <c r="B35" s="52"/>
      <c r="C35" s="51"/>
      <c r="D35" s="51"/>
      <c r="E35" s="51"/>
      <c r="F35" s="51"/>
      <c r="G35" s="53"/>
      <c r="H35" s="51"/>
      <c r="I35" s="52"/>
      <c r="J35" s="51"/>
      <c r="K35" s="51"/>
      <c r="L35" s="51"/>
      <c r="M35" s="51"/>
      <c r="N35" s="54"/>
      <c r="O35" s="51"/>
      <c r="P35" s="51"/>
      <c r="Q35" s="51"/>
      <c r="R35" s="51"/>
      <c r="S35" s="51"/>
      <c r="T35" s="51"/>
      <c r="V35" s="51"/>
    </row>
    <row r="36" s="50" customFormat="1" spans="1:20">
      <c r="A36" s="51"/>
      <c r="B36" s="52"/>
      <c r="C36" s="51"/>
      <c r="D36" s="51"/>
      <c r="E36" s="51"/>
      <c r="F36" s="51"/>
      <c r="G36" s="53"/>
      <c r="H36" s="51"/>
      <c r="I36" s="52"/>
      <c r="J36" s="51"/>
      <c r="K36" s="51"/>
      <c r="L36" s="51"/>
      <c r="M36" s="51"/>
      <c r="N36" s="54"/>
      <c r="O36" s="51"/>
      <c r="P36" s="51"/>
      <c r="Q36" s="51"/>
      <c r="R36" s="51"/>
      <c r="S36" s="51"/>
      <c r="T36" s="51"/>
    </row>
    <row r="37" s="50" customFormat="1" spans="1:20">
      <c r="A37" s="51"/>
      <c r="B37" s="52"/>
      <c r="C37" s="51"/>
      <c r="D37" s="51"/>
      <c r="E37" s="51"/>
      <c r="F37" s="51"/>
      <c r="G37" s="53"/>
      <c r="H37" s="51"/>
      <c r="I37" s="52"/>
      <c r="J37" s="51"/>
      <c r="K37" s="51"/>
      <c r="L37" s="51"/>
      <c r="M37" s="51"/>
      <c r="N37" s="54"/>
      <c r="O37" s="51"/>
      <c r="P37" s="51"/>
      <c r="Q37" s="51"/>
      <c r="R37" s="51"/>
      <c r="S37" s="51"/>
      <c r="T37" s="51"/>
    </row>
    <row r="38" s="50" customFormat="1" spans="1:20">
      <c r="A38" s="51"/>
      <c r="B38" s="52"/>
      <c r="C38" s="51"/>
      <c r="D38" s="51"/>
      <c r="E38" s="51"/>
      <c r="F38" s="51"/>
      <c r="G38" s="53"/>
      <c r="H38" s="51"/>
      <c r="I38" s="52"/>
      <c r="J38" s="51"/>
      <c r="K38" s="51"/>
      <c r="L38" s="51"/>
      <c r="M38" s="51"/>
      <c r="N38" s="54"/>
      <c r="O38" s="51"/>
      <c r="P38" s="51"/>
      <c r="Q38" s="51"/>
      <c r="R38" s="51"/>
      <c r="S38" s="51"/>
      <c r="T38" s="51"/>
    </row>
    <row r="39" s="50" customFormat="1" spans="1:20">
      <c r="A39" s="51"/>
      <c r="B39" s="52"/>
      <c r="C39" s="51"/>
      <c r="D39" s="51"/>
      <c r="E39" s="51"/>
      <c r="F39" s="51"/>
      <c r="G39" s="53"/>
      <c r="H39" s="51"/>
      <c r="I39" s="52"/>
      <c r="J39" s="51"/>
      <c r="K39" s="51"/>
      <c r="L39" s="51"/>
      <c r="M39" s="51"/>
      <c r="N39" s="54"/>
      <c r="O39" s="51"/>
      <c r="P39" s="51"/>
      <c r="Q39" s="51"/>
      <c r="R39" s="51"/>
      <c r="S39" s="51"/>
      <c r="T39" s="51"/>
    </row>
    <row r="40" s="50" customFormat="1" spans="1:20">
      <c r="A40" s="51"/>
      <c r="B40" s="52"/>
      <c r="C40" s="51"/>
      <c r="D40" s="51"/>
      <c r="E40" s="51"/>
      <c r="F40" s="51"/>
      <c r="G40" s="53"/>
      <c r="H40" s="51"/>
      <c r="I40" s="52"/>
      <c r="J40" s="51"/>
      <c r="K40" s="51"/>
      <c r="L40" s="51"/>
      <c r="M40" s="51"/>
      <c r="N40" s="54"/>
      <c r="O40" s="51"/>
      <c r="P40" s="51"/>
      <c r="Q40" s="51"/>
      <c r="R40" s="51"/>
      <c r="S40" s="51"/>
      <c r="T40" s="51"/>
    </row>
    <row r="41" s="50" customFormat="1" spans="1:20">
      <c r="A41" s="51"/>
      <c r="B41" s="52"/>
      <c r="C41" s="51"/>
      <c r="D41" s="51"/>
      <c r="E41" s="51"/>
      <c r="F41" s="51"/>
      <c r="G41" s="53"/>
      <c r="H41" s="51"/>
      <c r="I41" s="52"/>
      <c r="J41" s="51"/>
      <c r="K41" s="51"/>
      <c r="L41" s="51"/>
      <c r="M41" s="51"/>
      <c r="N41" s="54"/>
      <c r="O41" s="51"/>
      <c r="P41" s="51"/>
      <c r="Q41" s="51"/>
      <c r="R41" s="51"/>
      <c r="S41" s="51"/>
      <c r="T41" s="51"/>
    </row>
    <row r="42" s="50" customFormat="1" spans="1:20">
      <c r="A42" s="51"/>
      <c r="B42" s="52"/>
      <c r="C42" s="51"/>
      <c r="D42" s="51"/>
      <c r="E42" s="51"/>
      <c r="F42" s="51"/>
      <c r="G42" s="53"/>
      <c r="H42" s="51"/>
      <c r="I42" s="52"/>
      <c r="J42" s="51"/>
      <c r="K42" s="51"/>
      <c r="L42" s="51"/>
      <c r="M42" s="51"/>
      <c r="N42" s="54"/>
      <c r="O42" s="51"/>
      <c r="P42" s="51"/>
      <c r="Q42" s="51"/>
      <c r="R42" s="51"/>
      <c r="S42" s="51"/>
      <c r="T42" s="51"/>
    </row>
    <row r="43" s="50" customFormat="1" spans="1:20">
      <c r="A43" s="51"/>
      <c r="B43" s="52"/>
      <c r="C43" s="51"/>
      <c r="D43" s="51"/>
      <c r="E43" s="51"/>
      <c r="F43" s="51"/>
      <c r="G43" s="53"/>
      <c r="H43" s="51"/>
      <c r="I43" s="52"/>
      <c r="J43" s="51"/>
      <c r="K43" s="51"/>
      <c r="L43" s="51"/>
      <c r="M43" s="51"/>
      <c r="N43" s="54"/>
      <c r="O43" s="51"/>
      <c r="P43" s="51"/>
      <c r="Q43" s="51"/>
      <c r="R43" s="51"/>
      <c r="S43" s="51"/>
      <c r="T43" s="51"/>
    </row>
    <row r="44" s="50" customFormat="1" spans="1:20">
      <c r="A44" s="51"/>
      <c r="B44" s="52"/>
      <c r="C44" s="51"/>
      <c r="D44" s="51"/>
      <c r="E44" s="51"/>
      <c r="F44" s="51"/>
      <c r="G44" s="53"/>
      <c r="H44" s="51"/>
      <c r="I44" s="52"/>
      <c r="J44" s="51"/>
      <c r="K44" s="51"/>
      <c r="L44" s="51"/>
      <c r="M44" s="51"/>
      <c r="N44" s="54"/>
      <c r="O44" s="51"/>
      <c r="P44" s="51"/>
      <c r="Q44" s="51"/>
      <c r="R44" s="51"/>
      <c r="S44" s="51"/>
      <c r="T44" s="51"/>
    </row>
    <row r="45" s="50" customFormat="1" spans="1:20">
      <c r="A45" s="51"/>
      <c r="B45" s="52"/>
      <c r="C45" s="51"/>
      <c r="D45" s="51"/>
      <c r="E45" s="51"/>
      <c r="F45" s="51"/>
      <c r="G45" s="53"/>
      <c r="H45" s="51"/>
      <c r="I45" s="52"/>
      <c r="J45" s="51"/>
      <c r="K45" s="51"/>
      <c r="L45" s="51"/>
      <c r="M45" s="51"/>
      <c r="N45" s="54"/>
      <c r="O45" s="51"/>
      <c r="P45" s="51"/>
      <c r="Q45" s="51"/>
      <c r="R45" s="51"/>
      <c r="S45" s="51"/>
      <c r="T45" s="51"/>
    </row>
    <row r="46" s="50" customFormat="1" spans="1:20">
      <c r="A46" s="51"/>
      <c r="B46" s="52"/>
      <c r="C46" s="51"/>
      <c r="D46" s="51"/>
      <c r="E46" s="51"/>
      <c r="F46" s="51"/>
      <c r="G46" s="53"/>
      <c r="H46" s="51"/>
      <c r="I46" s="52"/>
      <c r="J46" s="51"/>
      <c r="K46" s="51"/>
      <c r="L46" s="51"/>
      <c r="M46" s="51"/>
      <c r="N46" s="54"/>
      <c r="O46" s="51"/>
      <c r="P46" s="51"/>
      <c r="Q46" s="51"/>
      <c r="R46" s="51"/>
      <c r="S46" s="51"/>
      <c r="T46" s="51"/>
    </row>
    <row r="47" s="50" customFormat="1" spans="1:20">
      <c r="A47" s="51"/>
      <c r="B47" s="52"/>
      <c r="C47" s="51"/>
      <c r="D47" s="51"/>
      <c r="E47" s="51"/>
      <c r="F47" s="51"/>
      <c r="G47" s="53"/>
      <c r="H47" s="51"/>
      <c r="I47" s="52"/>
      <c r="J47" s="51"/>
      <c r="K47" s="51"/>
      <c r="L47" s="51"/>
      <c r="M47" s="51"/>
      <c r="N47" s="54"/>
      <c r="O47" s="51"/>
      <c r="P47" s="51"/>
      <c r="Q47" s="51"/>
      <c r="R47" s="51"/>
      <c r="S47" s="51"/>
      <c r="T47" s="51"/>
    </row>
    <row r="48" s="50" customFormat="1" spans="1:20">
      <c r="A48" s="51"/>
      <c r="B48" s="52"/>
      <c r="C48" s="51"/>
      <c r="D48" s="51"/>
      <c r="E48" s="51"/>
      <c r="F48" s="51"/>
      <c r="G48" s="53"/>
      <c r="H48" s="51"/>
      <c r="I48" s="52"/>
      <c r="J48" s="51"/>
      <c r="K48" s="51"/>
      <c r="L48" s="51"/>
      <c r="M48" s="51"/>
      <c r="N48" s="54"/>
      <c r="O48" s="51"/>
      <c r="P48" s="51"/>
      <c r="Q48" s="51"/>
      <c r="R48" s="51"/>
      <c r="S48" s="51"/>
      <c r="T48" s="51"/>
    </row>
    <row r="49" s="50" customFormat="1" spans="1:20">
      <c r="A49" s="51"/>
      <c r="B49" s="52"/>
      <c r="C49" s="51"/>
      <c r="D49" s="51"/>
      <c r="E49" s="51"/>
      <c r="F49" s="51"/>
      <c r="G49" s="53"/>
      <c r="H49" s="51"/>
      <c r="I49" s="52"/>
      <c r="J49" s="51"/>
      <c r="K49" s="51"/>
      <c r="L49" s="51"/>
      <c r="M49" s="51"/>
      <c r="N49" s="54"/>
      <c r="O49" s="51"/>
      <c r="P49" s="51"/>
      <c r="Q49" s="51"/>
      <c r="R49" s="51"/>
      <c r="S49" s="51"/>
      <c r="T49" s="51"/>
    </row>
    <row r="50" s="50" customFormat="1" spans="1:20">
      <c r="A50" s="51"/>
      <c r="B50" s="52"/>
      <c r="C50" s="51"/>
      <c r="D50" s="51"/>
      <c r="E50" s="51"/>
      <c r="F50" s="51"/>
      <c r="G50" s="53"/>
      <c r="H50" s="51"/>
      <c r="I50" s="52"/>
      <c r="J50" s="51"/>
      <c r="K50" s="51"/>
      <c r="L50" s="51"/>
      <c r="M50" s="51"/>
      <c r="N50" s="54"/>
      <c r="O50" s="51"/>
      <c r="P50" s="51"/>
      <c r="Q50" s="51"/>
      <c r="R50" s="51"/>
      <c r="S50" s="51"/>
      <c r="T50" s="51"/>
    </row>
    <row r="51" s="50" customFormat="1" spans="1:20">
      <c r="A51" s="51"/>
      <c r="B51" s="52"/>
      <c r="C51" s="51"/>
      <c r="D51" s="51"/>
      <c r="E51" s="51"/>
      <c r="F51" s="51"/>
      <c r="G51" s="53"/>
      <c r="H51" s="51"/>
      <c r="I51" s="52"/>
      <c r="J51" s="51"/>
      <c r="K51" s="51"/>
      <c r="L51" s="51"/>
      <c r="M51" s="51"/>
      <c r="N51" s="54"/>
      <c r="O51" s="51"/>
      <c r="P51" s="51"/>
      <c r="Q51" s="51"/>
      <c r="R51" s="51"/>
      <c r="S51" s="51"/>
      <c r="T51" s="51"/>
    </row>
  </sheetData>
  <mergeCells count="12">
    <mergeCell ref="A2:N2"/>
    <mergeCell ref="K3:O3"/>
    <mergeCell ref="A4:G4"/>
    <mergeCell ref="H4:N4"/>
    <mergeCell ref="C5:D5"/>
    <mergeCell ref="E5:G5"/>
    <mergeCell ref="J5:K5"/>
    <mergeCell ref="L5:N5"/>
    <mergeCell ref="A5:A6"/>
    <mergeCell ref="B5:B6"/>
    <mergeCell ref="H5:H6"/>
    <mergeCell ref="I5:I6"/>
  </mergeCells>
  <printOptions horizontalCentered="1"/>
  <pageMargins left="0.156944444444444" right="0.156944444444444" top="0.393055555555556" bottom="0.590277777777778" header="0.118055555555556" footer="0.314583333333333"/>
  <pageSetup paperSize="9" scale="75" orientation="landscape" useFirstPageNumber="1" horizontalDpi="600" vertic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3" sqref="C13"/>
    </sheetView>
  </sheetViews>
  <sheetFormatPr defaultColWidth="12" defaultRowHeight="13.5" outlineLevelCol="2"/>
  <cols>
    <col min="1" max="1" width="28" style="30" customWidth="1"/>
    <col min="2" max="2" width="58.3333333333333" style="30" customWidth="1"/>
    <col min="3" max="3" width="65.5" style="30" customWidth="1"/>
    <col min="4" max="4" width="18.1666666666667" style="28" customWidth="1"/>
    <col min="5" max="16384" width="12" style="28"/>
  </cols>
  <sheetData>
    <row r="1" s="28" customFormat="1" ht="18.75" spans="1:3">
      <c r="A1" s="5" t="s">
        <v>301</v>
      </c>
      <c r="B1" s="30"/>
      <c r="C1" s="30"/>
    </row>
    <row r="2" s="28" customFormat="1" ht="42" customHeight="1" spans="1:3">
      <c r="A2" s="31" t="s">
        <v>302</v>
      </c>
      <c r="B2" s="32"/>
      <c r="C2" s="32"/>
    </row>
    <row r="3" s="28" customFormat="1" ht="22.5" customHeight="1" spans="1:3">
      <c r="A3" s="33" t="s">
        <v>303</v>
      </c>
      <c r="B3" s="34"/>
      <c r="C3" s="35" t="s">
        <v>304</v>
      </c>
    </row>
    <row r="4" s="29" customFormat="1" ht="39" customHeight="1" spans="1:3">
      <c r="A4" s="36" t="s">
        <v>305</v>
      </c>
      <c r="B4" s="36" t="s">
        <v>306</v>
      </c>
      <c r="C4" s="37" t="s">
        <v>307</v>
      </c>
    </row>
    <row r="5" s="28" customFormat="1" ht="51" customHeight="1" spans="1:3">
      <c r="A5" s="38" t="s">
        <v>248</v>
      </c>
      <c r="B5" s="39">
        <f>SUM(B6:B7)</f>
        <v>249971</v>
      </c>
      <c r="C5" s="39">
        <f>SUM(C6:C7)</f>
        <v>260023</v>
      </c>
    </row>
    <row r="6" s="28" customFormat="1" ht="51" customHeight="1" spans="1:3">
      <c r="A6" s="38" t="s">
        <v>308</v>
      </c>
      <c r="B6" s="39">
        <v>139668</v>
      </c>
      <c r="C6" s="40">
        <v>141274</v>
      </c>
    </row>
    <row r="7" s="28" customFormat="1" ht="51" customHeight="1" spans="1:3">
      <c r="A7" s="38" t="s">
        <v>309</v>
      </c>
      <c r="B7" s="39">
        <v>110303</v>
      </c>
      <c r="C7" s="39">
        <v>118749</v>
      </c>
    </row>
    <row r="8" s="28" customFormat="1" spans="1:3">
      <c r="A8" s="30"/>
      <c r="B8" s="30"/>
      <c r="C8" s="30"/>
    </row>
    <row r="9" s="28" customFormat="1" spans="1:3">
      <c r="A9" s="30"/>
      <c r="B9" s="41"/>
      <c r="C9" s="30"/>
    </row>
  </sheetData>
  <mergeCells count="2">
    <mergeCell ref="A2:C2"/>
    <mergeCell ref="A10:C10"/>
  </mergeCells>
  <pageMargins left="0.700694444444444" right="0.700694444444444" top="0.751388888888889" bottom="0.751388888888889" header="0.298611111111111" footer="0.298611111111111"/>
  <pageSetup paperSize="9" orientation="landscape" horizontalDpi="6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opLeftCell="A19" workbookViewId="0">
      <selection activeCell="B5" sqref="B5"/>
    </sheetView>
  </sheetViews>
  <sheetFormatPr defaultColWidth="11.8666666666667" defaultRowHeight="13.5"/>
  <cols>
    <col min="1" max="1" width="78.6666666666667" style="1" customWidth="1"/>
    <col min="2" max="2" width="33.3333333333333" style="1" customWidth="1"/>
    <col min="3" max="3" width="38" style="1" customWidth="1"/>
    <col min="4" max="5" width="12" style="1"/>
    <col min="6" max="6" width="12.6666666666667" style="1"/>
    <col min="7" max="12" width="12" style="1"/>
    <col min="13" max="13" width="12" style="4"/>
    <col min="14" max="31" width="12" style="1"/>
    <col min="32" max="16384" width="11.8666666666667" style="1"/>
  </cols>
  <sheetData>
    <row r="1" s="1" customFormat="1" ht="18" customHeight="1" spans="1:13">
      <c r="A1" s="5" t="s">
        <v>310</v>
      </c>
      <c r="M1" s="4"/>
    </row>
    <row r="2" s="1" customFormat="1" ht="38" customHeight="1" spans="1:13">
      <c r="A2" s="6" t="s">
        <v>311</v>
      </c>
      <c r="B2" s="7"/>
      <c r="C2" s="7"/>
      <c r="M2" s="4"/>
    </row>
    <row r="3" s="1" customFormat="1" ht="19.5" customHeight="1" spans="1:13">
      <c r="A3" s="8" t="s">
        <v>312</v>
      </c>
      <c r="B3" s="9"/>
      <c r="C3" s="10" t="s">
        <v>313</v>
      </c>
      <c r="M3" s="4"/>
    </row>
    <row r="4" s="2" customFormat="1" ht="35" customHeight="1" spans="1:13">
      <c r="A4" s="11" t="s">
        <v>314</v>
      </c>
      <c r="B4" s="11" t="s">
        <v>315</v>
      </c>
      <c r="C4" s="12" t="s">
        <v>316</v>
      </c>
      <c r="M4" s="27"/>
    </row>
    <row r="5" s="1" customFormat="1" ht="20" customHeight="1" spans="1:13">
      <c r="A5" s="12" t="s">
        <v>317</v>
      </c>
      <c r="B5" s="13">
        <f>B6+B8+B10+B18+B20+B23+B26</f>
        <v>22816.99</v>
      </c>
      <c r="C5" s="14"/>
      <c r="M5" s="4"/>
    </row>
    <row r="6" s="3" customFormat="1" ht="24" customHeight="1" spans="1:13">
      <c r="A6" s="15" t="s">
        <v>318</v>
      </c>
      <c r="B6" s="16">
        <f>SUM(B7)</f>
        <v>116</v>
      </c>
      <c r="C6" s="17"/>
      <c r="M6" s="4"/>
    </row>
    <row r="7" s="3" customFormat="1" ht="24" customHeight="1" spans="1:13">
      <c r="A7" s="18" t="s">
        <v>319</v>
      </c>
      <c r="B7" s="19">
        <v>116</v>
      </c>
      <c r="C7" s="20"/>
      <c r="M7" s="4"/>
    </row>
    <row r="8" s="1" customFormat="1" ht="24" customHeight="1" spans="1:13">
      <c r="A8" s="15" t="s">
        <v>320</v>
      </c>
      <c r="B8" s="16">
        <f>SUM(B9:B9)</f>
        <v>6.99</v>
      </c>
      <c r="C8" s="21"/>
      <c r="M8" s="4"/>
    </row>
    <row r="9" s="1" customFormat="1" ht="24" customHeight="1" spans="1:13">
      <c r="A9" s="18" t="s">
        <v>321</v>
      </c>
      <c r="B9" s="22">
        <v>6.99</v>
      </c>
      <c r="C9" s="23"/>
      <c r="M9" s="4"/>
    </row>
    <row r="10" s="3" customFormat="1" ht="24" customHeight="1" spans="1:13">
      <c r="A10" s="15" t="s">
        <v>322</v>
      </c>
      <c r="B10" s="16">
        <f>SUM(B11:B17)</f>
        <v>1474</v>
      </c>
      <c r="C10" s="17"/>
      <c r="M10" s="4"/>
    </row>
    <row r="11" s="3" customFormat="1" ht="24" customHeight="1" spans="1:13">
      <c r="A11" s="18" t="s">
        <v>323</v>
      </c>
      <c r="B11" s="19">
        <v>250</v>
      </c>
      <c r="C11" s="17"/>
      <c r="M11" s="4"/>
    </row>
    <row r="12" s="3" customFormat="1" ht="27" customHeight="1" spans="1:13">
      <c r="A12" s="18" t="s">
        <v>324</v>
      </c>
      <c r="B12" s="19">
        <v>12</v>
      </c>
      <c r="C12" s="17"/>
      <c r="M12" s="4"/>
    </row>
    <row r="13" s="3" customFormat="1" ht="24" customHeight="1" spans="1:13">
      <c r="A13" s="18" t="s">
        <v>325</v>
      </c>
      <c r="B13" s="19">
        <v>19</v>
      </c>
      <c r="C13" s="17"/>
      <c r="M13" s="4"/>
    </row>
    <row r="14" s="3" customFormat="1" ht="41" customHeight="1" spans="1:13">
      <c r="A14" s="18" t="s">
        <v>326</v>
      </c>
      <c r="B14" s="19">
        <v>335</v>
      </c>
      <c r="C14" s="23"/>
      <c r="M14" s="4"/>
    </row>
    <row r="15" s="3" customFormat="1" ht="24" customHeight="1" spans="1:13">
      <c r="A15" s="18" t="s">
        <v>327</v>
      </c>
      <c r="B15" s="19">
        <v>398</v>
      </c>
      <c r="C15" s="17"/>
      <c r="M15" s="4"/>
    </row>
    <row r="16" s="3" customFormat="1" ht="27" customHeight="1" spans="1:13">
      <c r="A16" s="18" t="s">
        <v>328</v>
      </c>
      <c r="B16" s="19">
        <v>72</v>
      </c>
      <c r="C16" s="23"/>
      <c r="M16" s="4"/>
    </row>
    <row r="17" s="3" customFormat="1" ht="24" customHeight="1" spans="1:13">
      <c r="A17" s="18" t="s">
        <v>329</v>
      </c>
      <c r="B17" s="19">
        <v>388</v>
      </c>
      <c r="C17" s="23"/>
      <c r="M17" s="4"/>
    </row>
    <row r="18" s="1" customFormat="1" ht="24" customHeight="1" spans="1:13">
      <c r="A18" s="15" t="s">
        <v>330</v>
      </c>
      <c r="B18" s="16">
        <f>SUM(B19)</f>
        <v>25</v>
      </c>
      <c r="C18" s="21"/>
      <c r="M18" s="4"/>
    </row>
    <row r="19" s="3" customFormat="1" ht="24" customHeight="1" spans="1:13">
      <c r="A19" s="18" t="s">
        <v>331</v>
      </c>
      <c r="B19" s="19">
        <v>25</v>
      </c>
      <c r="C19" s="17"/>
      <c r="M19" s="4"/>
    </row>
    <row r="20" s="3" customFormat="1" ht="24" customHeight="1" spans="1:13">
      <c r="A20" s="15" t="s">
        <v>332</v>
      </c>
      <c r="B20" s="16">
        <f>SUM(B21:B22)</f>
        <v>9495</v>
      </c>
      <c r="C20" s="17"/>
      <c r="M20" s="4"/>
    </row>
    <row r="21" s="3" customFormat="1" ht="55" customHeight="1" spans="1:13">
      <c r="A21" s="18" t="s">
        <v>333</v>
      </c>
      <c r="B21" s="19">
        <v>859</v>
      </c>
      <c r="C21" s="20" t="s">
        <v>334</v>
      </c>
      <c r="M21" s="4"/>
    </row>
    <row r="22" s="3" customFormat="1" ht="24" customHeight="1" spans="1:13">
      <c r="A22" s="18" t="s">
        <v>335</v>
      </c>
      <c r="B22" s="19">
        <v>8636</v>
      </c>
      <c r="C22" s="20" t="s">
        <v>336</v>
      </c>
      <c r="M22" s="4"/>
    </row>
    <row r="23" s="1" customFormat="1" ht="24" customHeight="1" spans="1:13">
      <c r="A23" s="15" t="s">
        <v>337</v>
      </c>
      <c r="B23" s="16">
        <f>SUM(B24:B25)</f>
        <v>10400</v>
      </c>
      <c r="C23" s="24"/>
      <c r="M23" s="4"/>
    </row>
    <row r="24" s="1" customFormat="1" ht="44" customHeight="1" spans="1:13">
      <c r="A24" s="25" t="s">
        <v>338</v>
      </c>
      <c r="B24" s="26">
        <v>5000</v>
      </c>
      <c r="C24" s="24" t="s">
        <v>339</v>
      </c>
      <c r="M24" s="4"/>
    </row>
    <row r="25" s="1" customFormat="1" ht="42" customHeight="1" spans="1:13">
      <c r="A25" s="25" t="s">
        <v>340</v>
      </c>
      <c r="B25" s="26">
        <v>5400</v>
      </c>
      <c r="C25" s="24" t="s">
        <v>339</v>
      </c>
      <c r="M25" s="4"/>
    </row>
    <row r="26" s="1" customFormat="1" ht="33" customHeight="1" spans="1:13">
      <c r="A26" s="15" t="s">
        <v>341</v>
      </c>
      <c r="B26" s="16">
        <f>SUM(B27:B30)</f>
        <v>1300</v>
      </c>
      <c r="C26" s="24"/>
      <c r="M26" s="4"/>
    </row>
    <row r="27" s="1" customFormat="1" ht="44" customHeight="1" spans="1:13">
      <c r="A27" s="25" t="s">
        <v>342</v>
      </c>
      <c r="B27" s="26">
        <v>1300</v>
      </c>
      <c r="C27" s="24" t="s">
        <v>339</v>
      </c>
      <c r="M27" s="4"/>
    </row>
    <row r="28" s="1" customFormat="1" spans="13:13">
      <c r="M28" s="4"/>
    </row>
    <row r="29" s="1" customFormat="1" spans="13:13">
      <c r="M29" s="4"/>
    </row>
    <row r="30" s="1" customFormat="1" spans="13:13">
      <c r="M30" s="4"/>
    </row>
    <row r="31" s="1" customFormat="1" spans="13:13">
      <c r="M31" s="4"/>
    </row>
    <row r="32" s="1" customFormat="1" spans="13:13">
      <c r="M32" s="4"/>
    </row>
    <row r="33" s="1" customFormat="1" spans="13:13">
      <c r="M33" s="4"/>
    </row>
    <row r="34" s="1" customFormat="1" spans="13:13">
      <c r="M34" s="4"/>
    </row>
    <row r="35" s="1" customFormat="1" spans="13:13">
      <c r="M35" s="4"/>
    </row>
    <row r="36" s="1" customFormat="1" spans="13:13">
      <c r="M36" s="4"/>
    </row>
    <row r="37" s="1" customFormat="1" spans="13:13">
      <c r="M37" s="4"/>
    </row>
    <row r="38" s="1" customFormat="1" spans="13:13">
      <c r="M38" s="4"/>
    </row>
    <row r="39" s="1" customFormat="1" spans="13:13">
      <c r="M39" s="4"/>
    </row>
    <row r="40" s="1" customFormat="1" spans="13:13">
      <c r="M40" s="4"/>
    </row>
    <row r="41" s="1" customFormat="1" spans="13:13">
      <c r="M41" s="4"/>
    </row>
    <row r="42" s="1" customFormat="1" spans="13:13">
      <c r="M42" s="4"/>
    </row>
    <row r="43" s="1" customFormat="1" spans="13:13">
      <c r="M43" s="4"/>
    </row>
    <row r="44" s="1" customFormat="1" spans="13:13">
      <c r="M44" s="4"/>
    </row>
    <row r="45" s="1" customFormat="1" spans="13:13">
      <c r="M45" s="4"/>
    </row>
    <row r="46" s="1" customFormat="1" spans="13:13">
      <c r="M46" s="4"/>
    </row>
    <row r="47" s="1" customFormat="1" spans="13:13">
      <c r="M47" s="4"/>
    </row>
    <row r="48" s="1" customFormat="1" spans="13:13">
      <c r="M48" s="4"/>
    </row>
    <row r="49" s="1" customFormat="1" spans="13:13">
      <c r="M49" s="4"/>
    </row>
    <row r="50" s="1" customFormat="1" spans="13:13">
      <c r="M50" s="4"/>
    </row>
    <row r="51" s="1" customFormat="1" spans="13:13">
      <c r="M51" s="4"/>
    </row>
    <row r="52" s="1" customFormat="1" spans="13:13">
      <c r="M52" s="4"/>
    </row>
    <row r="53" s="1" customFormat="1" spans="13:13">
      <c r="M53" s="4"/>
    </row>
    <row r="54" s="1" customFormat="1" spans="13:13">
      <c r="M54" s="4"/>
    </row>
    <row r="55" s="1" customFormat="1" spans="13:13">
      <c r="M55" s="4"/>
    </row>
    <row r="56" s="1" customFormat="1" spans="13:13">
      <c r="M56" s="4"/>
    </row>
    <row r="57" s="1" customFormat="1" spans="9:13">
      <c r="I57" s="4"/>
      <c r="M57" s="4"/>
    </row>
    <row r="58" s="1" customFormat="1" spans="9:13">
      <c r="I58" s="4"/>
      <c r="K58" s="4"/>
      <c r="M58" s="4"/>
    </row>
    <row r="59" s="1" customFormat="1" spans="9:13">
      <c r="I59" s="4"/>
      <c r="M59" s="4"/>
    </row>
    <row r="60" s="1" customFormat="1" ht="16" customHeight="1" spans="13:13">
      <c r="M60" s="4"/>
    </row>
    <row r="61" s="1" customFormat="1" spans="13:13">
      <c r="M61" s="4"/>
    </row>
    <row r="62" s="1" customFormat="1" spans="13:13">
      <c r="M62" s="4"/>
    </row>
  </sheetData>
  <mergeCells count="1">
    <mergeCell ref="A2:C2"/>
  </mergeCells>
  <pageMargins left="0.700694444444445" right="0.700694444444445" top="0.751388888888889" bottom="0.751388888888889" header="0.298611111111111" footer="0.298611111111111"/>
  <pageSetup paperSize="9" scale="72" fitToHeight="0" orientation="portrait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财政收入调整表</vt:lpstr>
      <vt:lpstr>财政收支调整表</vt:lpstr>
      <vt:lpstr>政府性基金调整收支表</vt:lpstr>
      <vt:lpstr>社会保险基金预算调整表</vt:lpstr>
      <vt:lpstr>国有资本经营预算调整表</vt:lpstr>
      <vt:lpstr>债务限额和余额 </vt:lpstr>
      <vt:lpstr>新增政府债券安排表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_天蝎座菇凉</cp:lastModifiedBy>
  <dcterms:created xsi:type="dcterms:W3CDTF">2015-11-26T12:35:00Z</dcterms:created>
  <cp:lastPrinted>2021-11-30T12:32:00Z</cp:lastPrinted>
  <dcterms:modified xsi:type="dcterms:W3CDTF">2024-12-12T01:04:07Z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862E9694F7484F2F9BDE2DD69BF202D0_13</vt:lpwstr>
  </property>
</Properties>
</file>