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41" firstSheet="1" activeTab="3"/>
  </bookViews>
  <sheets>
    <sheet name="汇总 (2)" sheetId="13" state="hidden" r:id="rId1"/>
    <sheet name="汇总" sheetId="5" r:id="rId2"/>
    <sheet name="产业发展项目" sheetId="1" r:id="rId3"/>
    <sheet name="乡村建设行动" sheetId="15" r:id="rId4"/>
  </sheets>
  <definedNames>
    <definedName name="_xlnm._FilterDatabase" localSheetId="2" hidden="1">产业发展项目!$A$5:$P$10</definedName>
    <definedName name="_xlnm._FilterDatabase" localSheetId="3" hidden="1">乡村建设行动!$A$5:$M$7</definedName>
    <definedName name="_xlnm.Print_Area" localSheetId="1">汇总!$A$1:$E$6</definedName>
    <definedName name="_xlnm.Print_Titles" localSheetId="2">产业发展项目!$1:$4</definedName>
    <definedName name="_xlnm.Print_Area" localSheetId="0">'汇总 (2)'!$A$1:$J$14</definedName>
    <definedName name="_xlnm.Print_Titles" localSheetId="3">乡村建设行动!$1:$4</definedName>
  </definedNames>
  <calcPr calcId="144525"/>
</workbook>
</file>

<file path=xl/sharedStrings.xml><?xml version="1.0" encoding="utf-8"?>
<sst xmlns="http://schemas.openxmlformats.org/spreadsheetml/2006/main" count="123" uniqueCount="88">
  <si>
    <r>
      <rPr>
        <sz val="12"/>
        <rFont val="黑体"/>
        <charset val="134"/>
      </rPr>
      <t>附件</t>
    </r>
    <r>
      <rPr>
        <sz val="12"/>
        <rFont val="Times New Roman"/>
        <charset val="134"/>
      </rPr>
      <t>1</t>
    </r>
    <r>
      <rPr>
        <sz val="12"/>
        <rFont val="黑体"/>
        <charset val="134"/>
      </rPr>
      <t>：</t>
    </r>
  </si>
  <si>
    <r>
      <rPr>
        <sz val="12"/>
        <rFont val="仿宋_GB2312"/>
        <charset val="134"/>
      </rPr>
      <t>产业占比</t>
    </r>
  </si>
  <si>
    <r>
      <rPr>
        <sz val="20"/>
        <rFont val="方正小标宋简体"/>
        <charset val="134"/>
      </rPr>
      <t>融安县</t>
    </r>
    <r>
      <rPr>
        <sz val="20"/>
        <rFont val="Times New Roman"/>
        <charset val="134"/>
      </rPr>
      <t>2023</t>
    </r>
    <r>
      <rPr>
        <sz val="20"/>
        <rFont val="方正小标宋简体"/>
        <charset val="134"/>
      </rPr>
      <t>年中央和自治区第一批财政衔接推进乡村振兴补助资金分配总表</t>
    </r>
  </si>
  <si>
    <r>
      <rPr>
        <sz val="12"/>
        <rFont val="仿宋_GB2312"/>
        <charset val="134"/>
      </rPr>
      <t>中央</t>
    </r>
  </si>
  <si>
    <r>
      <rPr>
        <sz val="12"/>
        <rFont val="仿宋_GB2312"/>
        <charset val="134"/>
      </rPr>
      <t>自治区</t>
    </r>
  </si>
  <si>
    <r>
      <rPr>
        <sz val="12"/>
        <rFont val="仿宋_GB2312"/>
        <charset val="134"/>
      </rPr>
      <t>原安排</t>
    </r>
  </si>
  <si>
    <r>
      <rPr>
        <sz val="12"/>
        <rFont val="仿宋_GB2312"/>
        <charset val="134"/>
      </rPr>
      <t>序号</t>
    </r>
  </si>
  <si>
    <r>
      <rPr>
        <sz val="12"/>
        <rFont val="仿宋_GB2312"/>
        <charset val="134"/>
      </rPr>
      <t>资金用途</t>
    </r>
  </si>
  <si>
    <r>
      <rPr>
        <sz val="12"/>
        <rFont val="仿宋_GB2312"/>
        <charset val="134"/>
      </rPr>
      <t>计划资金（万元）</t>
    </r>
  </si>
  <si>
    <r>
      <rPr>
        <sz val="12"/>
        <rFont val="仿宋_GB2312"/>
        <charset val="134"/>
      </rPr>
      <t>实施单位</t>
    </r>
  </si>
  <si>
    <r>
      <rPr>
        <sz val="12"/>
        <rFont val="仿宋_GB2312"/>
        <charset val="134"/>
      </rPr>
      <t>备注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</si>
  <si>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年中央和自治区第一批财政衔接推进乡村振兴补助资金产业发展项目计划表</t>
    </r>
  </si>
  <si>
    <r>
      <rPr>
        <sz val="12"/>
        <rFont val="仿宋_GB2312"/>
        <charset val="134"/>
      </rPr>
      <t>各乡镇、乡村振兴局、市场监督管理局、农业农村局</t>
    </r>
  </si>
  <si>
    <r>
      <rPr>
        <sz val="12"/>
        <rFont val="仿宋_GB2312"/>
        <charset val="134"/>
      </rPr>
      <t>中央资金</t>
    </r>
    <r>
      <rPr>
        <sz val="12"/>
        <rFont val="Times New Roman"/>
        <charset val="134"/>
      </rPr>
      <t>5328.020788</t>
    </r>
    <r>
      <rPr>
        <sz val="12"/>
        <rFont val="仿宋_GB2312"/>
        <charset val="134"/>
      </rPr>
      <t>万元；自治区资金</t>
    </r>
    <r>
      <rPr>
        <sz val="12"/>
        <rFont val="Times New Roman"/>
        <charset val="134"/>
      </rPr>
      <t>2860.345872</t>
    </r>
    <r>
      <rPr>
        <sz val="12"/>
        <rFont val="仿宋_GB2312"/>
        <charset val="134"/>
      </rPr>
      <t>万元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</si>
  <si>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年中央和自治区第一批财政衔接推进乡村振兴补助资金产业奖补项目计划表</t>
    </r>
  </si>
  <si>
    <r>
      <rPr>
        <sz val="12"/>
        <rFont val="仿宋_GB2312"/>
        <charset val="134"/>
      </rPr>
      <t>各乡镇</t>
    </r>
  </si>
  <si>
    <r>
      <rPr>
        <sz val="12"/>
        <rFont val="仿宋_GB2312"/>
        <charset val="134"/>
      </rPr>
      <t>自治区资金</t>
    </r>
  </si>
  <si>
    <r>
      <rPr>
        <sz val="12"/>
        <rFont val="仿宋_GB2312"/>
        <charset val="134"/>
      </rPr>
      <t>融安县</t>
    </r>
    <r>
      <rPr>
        <sz val="12"/>
        <rFont val="Times New Roman"/>
        <charset val="134"/>
      </rPr>
      <t>2023</t>
    </r>
    <r>
      <rPr>
        <sz val="12"/>
        <rFont val="仿宋_GB2312"/>
        <charset val="134"/>
      </rPr>
      <t>年中央和自治区第一批财政衔接推进乡村振兴补助资金小额信贷贴息项目计划表</t>
    </r>
  </si>
  <si>
    <r>
      <rPr>
        <sz val="12"/>
        <rFont val="仿宋_GB2312"/>
        <charset val="134"/>
      </rPr>
      <t>乡村振兴局</t>
    </r>
  </si>
  <si>
    <r>
      <rPr>
        <sz val="12"/>
        <rFont val="仿宋_GB2312"/>
        <charset val="134"/>
      </rPr>
      <t>融安县</t>
    </r>
    <r>
      <rPr>
        <sz val="12"/>
        <rFont val="Times New Roman"/>
        <charset val="134"/>
      </rPr>
      <t>2023</t>
    </r>
    <r>
      <rPr>
        <sz val="12"/>
        <rFont val="仿宋_GB2312"/>
        <charset val="134"/>
      </rPr>
      <t>年中央和自治区第一批财政衔接推进乡村振兴补助资金易地扶贫搬迁后续管理稳岗就业项目计划表</t>
    </r>
  </si>
  <si>
    <r>
      <rPr>
        <sz val="12"/>
        <rFont val="仿宋_GB2312"/>
        <charset val="134"/>
      </rPr>
      <t>水库和易地搬迁服务中心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</si>
  <si>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年中央和自治区第一批财政衔接推进乡村振兴补助资金教育培训项目计划表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</si>
  <si>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年中央和自治区第一批财政衔接推进乡村振兴补助资金基础设施项目计划表</t>
    </r>
  </si>
  <si>
    <r>
      <rPr>
        <sz val="12"/>
        <rFont val="仿宋_GB2312"/>
        <charset val="134"/>
      </rPr>
      <t>各乡镇、水利局、发改局、搬迁中心</t>
    </r>
  </si>
  <si>
    <r>
      <rPr>
        <sz val="12"/>
        <rFont val="仿宋_GB2312"/>
        <charset val="134"/>
      </rPr>
      <t>中央资金</t>
    </r>
    <r>
      <rPr>
        <sz val="12"/>
        <rFont val="Times New Roman"/>
        <charset val="134"/>
      </rPr>
      <t>1605.816696</t>
    </r>
    <r>
      <rPr>
        <sz val="12"/>
        <rFont val="仿宋_GB2312"/>
        <charset val="134"/>
      </rPr>
      <t>万元；自治区资金</t>
    </r>
    <r>
      <rPr>
        <sz val="12"/>
        <rFont val="Times New Roman"/>
        <charset val="134"/>
      </rPr>
      <t>1634.070853</t>
    </r>
    <r>
      <rPr>
        <sz val="12"/>
        <rFont val="仿宋_GB2312"/>
        <charset val="134"/>
      </rPr>
      <t>万元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</si>
  <si>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年中央和自治区第一批财政衔接推进乡村振兴补助资金饮水安全项目计划表</t>
    </r>
  </si>
  <si>
    <r>
      <rPr>
        <sz val="12"/>
        <rFont val="仿宋_GB2312"/>
        <charset val="134"/>
      </rPr>
      <t>各乡镇、水利局</t>
    </r>
  </si>
  <si>
    <r>
      <rPr>
        <sz val="12"/>
        <rFont val="仿宋_GB2312"/>
        <charset val="134"/>
      </rPr>
      <t>中央资金</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</si>
  <si>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年中央和自治区第一批财政衔接推进乡村振兴补助资金乡村建设公益性岗位项目计划表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</si>
  <si>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年中央和自治区第一批财政衔接推进乡村振兴补助资金跨省务工交通补贴项目计划表</t>
    </r>
  </si>
  <si>
    <r>
      <rPr>
        <sz val="12"/>
        <rFont val="仿宋_GB2312"/>
        <charset val="134"/>
      </rPr>
      <t>就业服务中心</t>
    </r>
  </si>
  <si>
    <r>
      <rPr>
        <sz val="12"/>
        <rFont val="仿宋_GB2312"/>
        <charset val="134"/>
      </rPr>
      <t>合计</t>
    </r>
  </si>
  <si>
    <r>
      <rPr>
        <sz val="12"/>
        <rFont val="仿宋_GB2312"/>
        <charset val="134"/>
      </rPr>
      <t>差额</t>
    </r>
  </si>
  <si>
    <r>
      <rPr>
        <sz val="12"/>
        <rFont val="黑体"/>
        <charset val="134"/>
      </rPr>
      <t>附件</t>
    </r>
    <r>
      <rPr>
        <sz val="12"/>
        <rFont val="Times New Roman"/>
        <charset val="134"/>
      </rPr>
      <t>1</t>
    </r>
  </si>
  <si>
    <t>融安县2024年自治区第二批财政衔接推进乡村振兴补助资金分配总表</t>
  </si>
  <si>
    <r>
      <rPr>
        <sz val="12"/>
        <rFont val="仿宋_GB2312"/>
        <charset val="134"/>
      </rPr>
      <t>融安县</t>
    </r>
    <r>
      <rPr>
        <sz val="12"/>
        <rFont val="Times New Roman"/>
        <charset val="134"/>
      </rPr>
      <t>2024</t>
    </r>
    <r>
      <rPr>
        <sz val="12"/>
        <rFont val="仿宋_GB2312"/>
        <charset val="134"/>
      </rPr>
      <t>年自治区第二批财政衔接推进乡村振兴补助资金产业发展项目计划表</t>
    </r>
  </si>
  <si>
    <t>各乡镇、水利局</t>
  </si>
  <si>
    <r>
      <rPr>
        <sz val="12"/>
        <rFont val="仿宋_GB2312"/>
        <charset val="134"/>
      </rPr>
      <t>融安县</t>
    </r>
    <r>
      <rPr>
        <sz val="12"/>
        <rFont val="Times New Roman"/>
        <charset val="134"/>
      </rPr>
      <t>2024</t>
    </r>
    <r>
      <rPr>
        <sz val="12"/>
        <rFont val="仿宋_GB2312"/>
        <charset val="134"/>
      </rPr>
      <t>年自治区第二批财政衔接推进乡村振兴补助资金乡村建设行动项目计划表</t>
    </r>
  </si>
  <si>
    <t>各乡镇</t>
  </si>
  <si>
    <t>附件2</t>
  </si>
  <si>
    <t>融安县2024年自治区第二批财政衔接推进乡村振兴补助资金产业发展项目计划表</t>
  </si>
  <si>
    <t>序号</t>
  </si>
  <si>
    <t>主管部门</t>
  </si>
  <si>
    <t>项目类型</t>
  </si>
  <si>
    <t>项目名称</t>
  </si>
  <si>
    <t>项目地点</t>
  </si>
  <si>
    <t>建设内容</t>
  </si>
  <si>
    <t>预算价</t>
  </si>
  <si>
    <t>第一批已安排金额（万元）</t>
  </si>
  <si>
    <t>安排资金（万元）</t>
  </si>
  <si>
    <t>备注</t>
  </si>
  <si>
    <t>合计</t>
  </si>
  <si>
    <r>
      <rPr>
        <sz val="12"/>
        <rFont val="仿宋_GB2312"/>
        <charset val="134"/>
      </rPr>
      <t>沙子乡</t>
    </r>
  </si>
  <si>
    <r>
      <rPr>
        <sz val="12"/>
        <rFont val="仿宋_GB2312"/>
        <charset val="134"/>
      </rPr>
      <t>产业项目</t>
    </r>
  </si>
  <si>
    <t>沙子乡红妙村灌溉水渠维修</t>
  </si>
  <si>
    <r>
      <rPr>
        <sz val="12"/>
        <rFont val="仿宋_GB2312"/>
        <charset val="134"/>
      </rPr>
      <t>红妙村</t>
    </r>
  </si>
  <si>
    <r>
      <rPr>
        <sz val="12"/>
        <rFont val="仿宋_GB2312"/>
        <charset val="134"/>
      </rPr>
      <t>新建</t>
    </r>
    <r>
      <rPr>
        <sz val="12"/>
        <rFont val="Times New Roman"/>
        <charset val="134"/>
      </rPr>
      <t>C20</t>
    </r>
    <r>
      <rPr>
        <sz val="12"/>
        <rFont val="仿宋_GB2312"/>
        <charset val="134"/>
      </rPr>
      <t>片石砼挡土墙长</t>
    </r>
    <r>
      <rPr>
        <sz val="12"/>
        <rFont val="Times New Roman"/>
        <charset val="134"/>
      </rPr>
      <t>25</t>
    </r>
    <r>
      <rPr>
        <sz val="12"/>
        <rFont val="仿宋_GB2312"/>
        <charset val="134"/>
      </rPr>
      <t>米，高</t>
    </r>
    <r>
      <rPr>
        <sz val="12"/>
        <rFont val="Times New Roman"/>
        <charset val="134"/>
      </rPr>
      <t>2.5</t>
    </r>
    <r>
      <rPr>
        <sz val="12"/>
        <rFont val="仿宋_GB2312"/>
        <charset val="134"/>
      </rPr>
      <t>米，新建内空</t>
    </r>
    <r>
      <rPr>
        <sz val="12"/>
        <rFont val="Times New Roman"/>
        <charset val="134"/>
      </rPr>
      <t>40*40cm</t>
    </r>
    <r>
      <rPr>
        <sz val="12"/>
        <rFont val="仿宋_GB2312"/>
        <charset val="134"/>
      </rPr>
      <t>三面光水渠长</t>
    </r>
    <r>
      <rPr>
        <sz val="12"/>
        <rFont val="Times New Roman"/>
        <charset val="134"/>
      </rPr>
      <t>25</t>
    </r>
    <r>
      <rPr>
        <sz val="12"/>
        <rFont val="仿宋_GB2312"/>
        <charset val="134"/>
      </rPr>
      <t>米，新建</t>
    </r>
    <r>
      <rPr>
        <sz val="12"/>
        <rFont val="Times New Roman"/>
        <charset val="134"/>
      </rPr>
      <t>DN400mm</t>
    </r>
    <r>
      <rPr>
        <sz val="12"/>
        <rFont val="仿宋_GB2312"/>
        <charset val="134"/>
      </rPr>
      <t>波纹管长</t>
    </r>
    <r>
      <rPr>
        <sz val="12"/>
        <rFont val="Times New Roman"/>
        <charset val="134"/>
      </rPr>
      <t>40</t>
    </r>
    <r>
      <rPr>
        <sz val="12"/>
        <rFont val="仿宋_GB2312"/>
        <charset val="134"/>
      </rPr>
      <t>米（含</t>
    </r>
    <r>
      <rPr>
        <sz val="12"/>
        <rFont val="Times New Roman"/>
        <charset val="134"/>
      </rPr>
      <t>5</t>
    </r>
    <r>
      <rPr>
        <sz val="12"/>
        <rFont val="仿宋_GB2312"/>
        <charset val="134"/>
      </rPr>
      <t>个支墩），新建沉淀池</t>
    </r>
    <r>
      <rPr>
        <sz val="12"/>
        <rFont val="Times New Roman"/>
        <charset val="134"/>
      </rPr>
      <t>2</t>
    </r>
    <r>
      <rPr>
        <sz val="12"/>
        <rFont val="仿宋_GB2312"/>
        <charset val="134"/>
      </rPr>
      <t>处</t>
    </r>
  </si>
  <si>
    <r>
      <rPr>
        <sz val="12"/>
        <rFont val="仿宋_GB2312"/>
        <charset val="134"/>
      </rPr>
      <t>新建项目</t>
    </r>
  </si>
  <si>
    <r>
      <rPr>
        <sz val="12"/>
        <rFont val="仿宋_GB2312"/>
        <charset val="134"/>
      </rPr>
      <t>泗顶镇</t>
    </r>
  </si>
  <si>
    <t>泗顶镇儒南村蔬菜大棚产业区排水维修工程</t>
  </si>
  <si>
    <r>
      <rPr>
        <sz val="12"/>
        <rFont val="仿宋_GB2312"/>
        <charset val="134"/>
      </rPr>
      <t>儒南村</t>
    </r>
  </si>
  <si>
    <r>
      <rPr>
        <sz val="12"/>
        <rFont val="Times New Roman"/>
        <charset val="134"/>
      </rPr>
      <t>1.</t>
    </r>
    <r>
      <rPr>
        <sz val="12"/>
        <rFont val="仿宋_GB2312"/>
        <charset val="134"/>
      </rPr>
      <t>木耳棚改造蔬菜大棚园区新建</t>
    </r>
    <r>
      <rPr>
        <sz val="12"/>
        <rFont val="Times New Roman"/>
        <charset val="134"/>
      </rPr>
      <t>B500</t>
    </r>
    <r>
      <rPr>
        <sz val="12"/>
        <rFont val="仿宋_GB2312"/>
        <charset val="134"/>
      </rPr>
      <t>宽排水沟渠</t>
    </r>
    <r>
      <rPr>
        <sz val="12"/>
        <rFont val="Times New Roman"/>
        <charset val="134"/>
      </rPr>
      <t>+</t>
    </r>
    <r>
      <rPr>
        <sz val="12"/>
        <rFont val="仿宋_GB2312"/>
        <charset val="134"/>
      </rPr>
      <t>盖板：</t>
    </r>
    <r>
      <rPr>
        <sz val="12"/>
        <rFont val="Times New Roman"/>
        <charset val="134"/>
      </rPr>
      <t>145</t>
    </r>
    <r>
      <rPr>
        <sz val="12"/>
        <rFont val="仿宋_GB2312"/>
        <charset val="134"/>
      </rPr>
      <t>米。</t>
    </r>
    <r>
      <rPr>
        <sz val="12"/>
        <rFont val="Times New Roman"/>
        <charset val="134"/>
      </rPr>
      <t xml:space="preserve"> 2. </t>
    </r>
    <r>
      <rPr>
        <sz val="12"/>
        <rFont val="仿宋_GB2312"/>
        <charset val="134"/>
      </rPr>
      <t>蔬菜大棚二期新建</t>
    </r>
    <r>
      <rPr>
        <sz val="12"/>
        <rFont val="Times New Roman"/>
        <charset val="134"/>
      </rPr>
      <t>B500</t>
    </r>
    <r>
      <rPr>
        <sz val="12"/>
        <rFont val="仿宋_GB2312"/>
        <charset val="134"/>
      </rPr>
      <t>宽排水沟渠：</t>
    </r>
    <r>
      <rPr>
        <sz val="12"/>
        <rFont val="Times New Roman"/>
        <charset val="134"/>
      </rPr>
      <t>322</t>
    </r>
    <r>
      <rPr>
        <sz val="12"/>
        <rFont val="仿宋_GB2312"/>
        <charset val="134"/>
      </rPr>
      <t>米、布置一处</t>
    </r>
    <r>
      <rPr>
        <sz val="12"/>
        <rFont val="Times New Roman"/>
        <charset val="134"/>
      </rPr>
      <t>DN500</t>
    </r>
    <r>
      <rPr>
        <sz val="12"/>
        <rFont val="仿宋_GB2312"/>
        <charset val="134"/>
      </rPr>
      <t>涵管。</t>
    </r>
  </si>
  <si>
    <r>
      <rPr>
        <sz val="12"/>
        <rFont val="仿宋_GB2312"/>
        <charset val="0"/>
      </rPr>
      <t>雅瑶乡</t>
    </r>
  </si>
  <si>
    <r>
      <rPr>
        <sz val="12"/>
        <rFont val="仿宋_GB2312"/>
        <charset val="134"/>
      </rPr>
      <t>产业发展</t>
    </r>
  </si>
  <si>
    <r>
      <rPr>
        <sz val="12"/>
        <rFont val="仿宋_GB2312"/>
        <charset val="134"/>
      </rPr>
      <t>融安县雅瑶乡冠带村木头弄金桔产业路硬化工程（以工代赈）</t>
    </r>
  </si>
  <si>
    <r>
      <rPr>
        <sz val="12"/>
        <rFont val="仿宋_GB2312"/>
        <charset val="134"/>
      </rPr>
      <t>冠带村</t>
    </r>
  </si>
  <si>
    <r>
      <rPr>
        <sz val="12"/>
        <rFont val="仿宋_GB2312"/>
        <charset val="134"/>
      </rPr>
      <t>新建硬化路面长</t>
    </r>
    <r>
      <rPr>
        <sz val="12"/>
        <rFont val="Times New Roman"/>
        <charset val="134"/>
      </rPr>
      <t>750</t>
    </r>
    <r>
      <rPr>
        <sz val="12"/>
        <rFont val="仿宋_GB2312"/>
        <charset val="134"/>
      </rPr>
      <t>米、路面宽</t>
    </r>
    <r>
      <rPr>
        <sz val="12"/>
        <rFont val="Times New Roman"/>
        <charset val="134"/>
      </rPr>
      <t>3</t>
    </r>
    <r>
      <rPr>
        <sz val="12"/>
        <rFont val="仿宋_GB2312"/>
        <charset val="134"/>
      </rPr>
      <t>米、厚</t>
    </r>
    <r>
      <rPr>
        <sz val="12"/>
        <rFont val="Times New Roman"/>
        <charset val="134"/>
      </rPr>
      <t>30</t>
    </r>
    <r>
      <rPr>
        <sz val="12"/>
        <rFont val="仿宋_GB2312"/>
        <charset val="134"/>
      </rPr>
      <t>厘米</t>
    </r>
  </si>
  <si>
    <r>
      <rPr>
        <sz val="12"/>
        <rFont val="仿宋_GB2312"/>
        <charset val="134"/>
      </rPr>
      <t>水利局</t>
    </r>
  </si>
  <si>
    <r>
      <rPr>
        <sz val="12"/>
        <rFont val="仿宋_GB2312"/>
        <charset val="134"/>
      </rPr>
      <t>融安县潭头乡新桂村优质稻产业基地建设项目</t>
    </r>
  </si>
  <si>
    <r>
      <rPr>
        <sz val="12"/>
        <rFont val="仿宋_GB2312"/>
        <charset val="134"/>
      </rPr>
      <t>新桂村、潭头村、西岸村、东相村、</t>
    </r>
  </si>
  <si>
    <r>
      <rPr>
        <sz val="12"/>
        <rFont val="仿宋_GB2312"/>
        <charset val="134"/>
      </rPr>
      <t>主干渠修复加固总长</t>
    </r>
    <r>
      <rPr>
        <sz val="12"/>
        <rFont val="Times New Roman"/>
        <charset val="134"/>
      </rPr>
      <t>17</t>
    </r>
    <r>
      <rPr>
        <sz val="12"/>
        <rFont val="仿宋_GB2312"/>
        <charset val="134"/>
      </rPr>
      <t>公里。</t>
    </r>
  </si>
  <si>
    <r>
      <rPr>
        <sz val="12"/>
        <rFont val="仿宋_GB2312"/>
        <charset val="134"/>
      </rPr>
      <t>融安县潭头乡新林村优质稻产业基地建设项目</t>
    </r>
  </si>
  <si>
    <r>
      <rPr>
        <sz val="12"/>
        <rFont val="仿宋_GB2312"/>
        <charset val="134"/>
      </rPr>
      <t>新林村、潭头村、西岸村</t>
    </r>
  </si>
  <si>
    <r>
      <rPr>
        <sz val="12"/>
        <rFont val="仿宋_GB2312"/>
        <charset val="134"/>
      </rPr>
      <t>主干渠修复总长</t>
    </r>
    <r>
      <rPr>
        <sz val="12"/>
        <rFont val="Times New Roman"/>
        <charset val="134"/>
      </rPr>
      <t>8.14</t>
    </r>
    <r>
      <rPr>
        <sz val="12"/>
        <rFont val="仿宋_GB2312"/>
        <charset val="134"/>
      </rPr>
      <t>公里</t>
    </r>
  </si>
  <si>
    <t>附件3</t>
  </si>
  <si>
    <t>融安县2024年自治区第二批财政衔接推进乡村振兴补助资金乡村建设行动项目计划表</t>
  </si>
  <si>
    <t>合同价</t>
  </si>
  <si>
    <t>下指标（元）</t>
  </si>
  <si>
    <r>
      <rPr>
        <sz val="12"/>
        <rFont val="仿宋_GB2312"/>
        <charset val="134"/>
      </rPr>
      <t>东起乡</t>
    </r>
  </si>
  <si>
    <r>
      <rPr>
        <sz val="12"/>
        <rFont val="仿宋_GB2312"/>
        <charset val="134"/>
      </rPr>
      <t>人居环境整治</t>
    </r>
  </si>
  <si>
    <r>
      <rPr>
        <sz val="12"/>
        <rFont val="仿宋_GB2312"/>
        <charset val="134"/>
      </rPr>
      <t>东起乡良村村英村屯屯内排水沟整治项目</t>
    </r>
  </si>
  <si>
    <r>
      <rPr>
        <sz val="12"/>
        <rFont val="仿宋_GB2312"/>
        <charset val="134"/>
      </rPr>
      <t>良村村</t>
    </r>
  </si>
  <si>
    <r>
      <rPr>
        <sz val="12"/>
        <rFont val="仿宋_GB2312"/>
        <charset val="134"/>
      </rPr>
      <t>新建内空</t>
    </r>
    <r>
      <rPr>
        <sz val="12"/>
        <rFont val="Times New Roman"/>
        <charset val="134"/>
      </rPr>
      <t>80*70cmC20</t>
    </r>
    <r>
      <rPr>
        <sz val="12"/>
        <rFont val="仿宋_GB2312"/>
        <charset val="134"/>
      </rPr>
      <t>水泥混凝土水渠长</t>
    </r>
    <r>
      <rPr>
        <sz val="12"/>
        <rFont val="Times New Roman"/>
        <charset val="134"/>
      </rPr>
      <t>618</t>
    </r>
    <r>
      <rPr>
        <sz val="12"/>
        <rFont val="仿宋_GB2312"/>
        <charset val="134"/>
      </rPr>
      <t>米，其中人工挖土方</t>
    </r>
    <r>
      <rPr>
        <sz val="12"/>
        <rFont val="Times New Roman"/>
        <charset val="134"/>
      </rPr>
      <t>340</t>
    </r>
    <r>
      <rPr>
        <sz val="12"/>
        <rFont val="仿宋_GB2312"/>
        <charset val="134"/>
      </rPr>
      <t>立方米，人工挖石方</t>
    </r>
    <r>
      <rPr>
        <sz val="12"/>
        <rFont val="Times New Roman"/>
        <charset val="134"/>
      </rPr>
      <t>240</t>
    </r>
    <r>
      <rPr>
        <sz val="12"/>
        <rFont val="仿宋_GB2312"/>
        <charset val="134"/>
      </rPr>
      <t>立方米，人工挖淤泥</t>
    </r>
    <r>
      <rPr>
        <sz val="12"/>
        <rFont val="Times New Roman"/>
        <charset val="134"/>
      </rPr>
      <t>85</t>
    </r>
    <r>
      <rPr>
        <sz val="12"/>
        <rFont val="仿宋_GB2312"/>
        <charset val="134"/>
      </rPr>
      <t>立方米，新建人行盖板</t>
    </r>
    <r>
      <rPr>
        <sz val="12"/>
        <rFont val="Times New Roman"/>
        <charset val="134"/>
      </rPr>
      <t>4</t>
    </r>
    <r>
      <rPr>
        <sz val="12"/>
        <rFont val="仿宋_GB2312"/>
        <charset val="134"/>
      </rPr>
      <t>处</t>
    </r>
  </si>
  <si>
    <r>
      <rPr>
        <sz val="12"/>
        <rFont val="仿宋_GB2312"/>
        <charset val="134"/>
      </rPr>
      <t>长安镇</t>
    </r>
  </si>
  <si>
    <r>
      <rPr>
        <sz val="12"/>
        <rFont val="仿宋_GB2312"/>
        <charset val="134"/>
      </rPr>
      <t>农村基础设施</t>
    </r>
  </si>
  <si>
    <r>
      <rPr>
        <sz val="12"/>
        <rFont val="仿宋_GB2312"/>
        <charset val="134"/>
      </rPr>
      <t>融安县长安镇寻村村龙猛屯一队、三队道路硬化项目</t>
    </r>
  </si>
  <si>
    <r>
      <rPr>
        <sz val="12"/>
        <rFont val="仿宋_GB2312"/>
        <charset val="134"/>
      </rPr>
      <t>寻村村</t>
    </r>
  </si>
  <si>
    <r>
      <rPr>
        <sz val="12"/>
        <rFont val="仿宋_GB2312"/>
        <charset val="134"/>
      </rPr>
      <t>硬化路面长</t>
    </r>
    <r>
      <rPr>
        <sz val="12"/>
        <rFont val="Times New Roman"/>
        <charset val="134"/>
      </rPr>
      <t>0.6</t>
    </r>
    <r>
      <rPr>
        <sz val="12"/>
        <rFont val="仿宋_GB2312"/>
        <charset val="134"/>
      </rPr>
      <t>公里、路面宽</t>
    </r>
    <r>
      <rPr>
        <sz val="12"/>
        <rFont val="Times New Roman"/>
        <charset val="134"/>
      </rPr>
      <t>3</t>
    </r>
    <r>
      <rPr>
        <sz val="12"/>
        <rFont val="仿宋_GB2312"/>
        <charset val="134"/>
      </rPr>
      <t>米、厚</t>
    </r>
    <r>
      <rPr>
        <sz val="12"/>
        <rFont val="Times New Roman"/>
        <charset val="134"/>
      </rPr>
      <t>0.18</t>
    </r>
    <r>
      <rPr>
        <sz val="12"/>
        <rFont val="仿宋_GB2312"/>
        <charset val="134"/>
      </rPr>
      <t>厘米，压实砂石基层厚</t>
    </r>
    <r>
      <rPr>
        <sz val="12"/>
        <rFont val="Times New Roman"/>
        <charset val="134"/>
      </rPr>
      <t>10</t>
    </r>
    <r>
      <rPr>
        <sz val="12"/>
        <rFont val="仿宋_GB2312"/>
        <charset val="134"/>
      </rPr>
      <t>厘米；两边培路肩宽各</t>
    </r>
    <r>
      <rPr>
        <sz val="12"/>
        <rFont val="Times New Roman"/>
        <charset val="134"/>
      </rPr>
      <t>0.5</t>
    </r>
    <r>
      <rPr>
        <sz val="12"/>
        <rFont val="仿宋_GB2312"/>
        <charset val="134"/>
      </rPr>
      <t>米等</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</si>
</sst>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_);[Red]\(0.00\)"/>
  </numFmts>
  <fonts count="36">
    <font>
      <sz val="11"/>
      <color theme="1"/>
      <name val="宋体"/>
      <charset val="134"/>
      <scheme val="minor"/>
    </font>
    <font>
      <sz val="12"/>
      <name val="Times New Roman"/>
      <charset val="134"/>
    </font>
    <font>
      <sz val="12"/>
      <name val="黑体"/>
      <charset val="134"/>
    </font>
    <font>
      <sz val="18"/>
      <name val="方正小标宋简体"/>
      <charset val="134"/>
    </font>
    <font>
      <sz val="12"/>
      <name val="仿宋_GB2312"/>
      <charset val="134"/>
    </font>
    <font>
      <sz val="12"/>
      <name val="Times New Roman"/>
      <charset val="0"/>
    </font>
    <font>
      <sz val="12"/>
      <name val="宋体"/>
      <charset val="134"/>
    </font>
    <font>
      <sz val="20"/>
      <name val="方正小标宋简体"/>
      <charset val="134"/>
    </font>
    <font>
      <sz val="11"/>
      <name val="Times New Roman"/>
      <charset val="134"/>
    </font>
    <font>
      <sz val="2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0000"/>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1"/>
      <color indexed="56"/>
      <name val="宋体"/>
      <charset val="134"/>
    </font>
    <font>
      <sz val="11"/>
      <color indexed="8"/>
      <name val="宋体"/>
      <charset val="134"/>
      <scheme val="minor"/>
    </font>
    <font>
      <sz val="10"/>
      <name val="Arial"/>
      <charset val="134"/>
    </font>
    <font>
      <sz val="11"/>
      <color indexed="8"/>
      <name val="Tahoma"/>
      <charset val="134"/>
    </font>
    <font>
      <sz val="12"/>
      <name val="仿宋_GB2312"/>
      <charset val="0"/>
    </font>
  </fonts>
  <fills count="36">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29"/>
        <bgColor indexed="64"/>
      </patternFill>
    </fill>
    <fill>
      <patternFill patternType="solid">
        <fgColor theme="9" tint="0.399975585192419"/>
        <bgColor indexed="64"/>
      </patternFill>
    </fill>
    <fill>
      <patternFill patternType="solid">
        <fgColor indexed="43"/>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0" fontId="1" fillId="0" borderId="0"/>
    <xf numFmtId="42" fontId="0" fillId="0" borderId="0" applyFont="0" applyFill="0" applyBorder="0" applyAlignment="0" applyProtection="0">
      <alignment vertical="center"/>
    </xf>
    <xf numFmtId="0" fontId="0" fillId="0" borderId="0">
      <alignment vertical="center"/>
    </xf>
    <xf numFmtId="0" fontId="10" fillId="3" borderId="0" applyNumberFormat="0" applyBorder="0" applyAlignment="0" applyProtection="0">
      <alignment vertical="center"/>
    </xf>
    <xf numFmtId="0" fontId="11" fillId="4" borderId="8" applyNumberFormat="0" applyAlignment="0" applyProtection="0">
      <alignment vertical="center"/>
    </xf>
    <xf numFmtId="44" fontId="0" fillId="0" borderId="0" applyFont="0" applyFill="0" applyBorder="0" applyAlignment="0" applyProtection="0">
      <alignment vertical="center"/>
    </xf>
    <xf numFmtId="0" fontId="6" fillId="0" borderId="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9"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10" borderId="0" applyNumberFormat="0" applyBorder="0" applyAlignment="0" applyProtection="0">
      <alignment vertical="center"/>
    </xf>
    <xf numFmtId="0" fontId="16" fillId="0" borderId="11" applyNumberFormat="0" applyFill="0" applyAlignment="0" applyProtection="0">
      <alignment vertical="center"/>
    </xf>
    <xf numFmtId="0" fontId="13" fillId="11" borderId="0" applyNumberFormat="0" applyBorder="0" applyAlignment="0" applyProtection="0">
      <alignment vertical="center"/>
    </xf>
    <xf numFmtId="0" fontId="22" fillId="12" borderId="12" applyNumberFormat="0" applyAlignment="0" applyProtection="0">
      <alignment vertical="center"/>
    </xf>
    <xf numFmtId="0" fontId="23" fillId="0" borderId="0">
      <protection locked="0"/>
    </xf>
    <xf numFmtId="0" fontId="24" fillId="12" borderId="8" applyNumberFormat="0" applyAlignment="0" applyProtection="0">
      <alignment vertical="center"/>
    </xf>
    <xf numFmtId="0" fontId="25" fillId="13" borderId="13"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30" fillId="0" borderId="0">
      <protection locked="0"/>
    </xf>
    <xf numFmtId="0" fontId="10" fillId="29" borderId="0" applyNumberFormat="0" applyBorder="0" applyAlignment="0" applyProtection="0">
      <alignment vertical="center"/>
    </xf>
    <xf numFmtId="0" fontId="31" fillId="0" borderId="0">
      <alignment vertical="top"/>
      <protection locked="0"/>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30" fillId="33" borderId="0">
      <alignment vertical="top"/>
      <protection locked="0"/>
    </xf>
    <xf numFmtId="0" fontId="13" fillId="34" borderId="0" applyNumberFormat="0" applyBorder="0" applyAlignment="0" applyProtection="0">
      <alignment vertical="center"/>
    </xf>
    <xf numFmtId="0" fontId="6" fillId="0" borderId="0">
      <alignment vertical="center"/>
    </xf>
    <xf numFmtId="0" fontId="6" fillId="0" borderId="0"/>
    <xf numFmtId="0" fontId="32" fillId="0" borderId="0">
      <alignment vertical="center"/>
    </xf>
    <xf numFmtId="0" fontId="33" fillId="0" borderId="0"/>
    <xf numFmtId="0" fontId="30" fillId="35" borderId="0">
      <alignment vertical="top"/>
      <protection locked="0"/>
    </xf>
    <xf numFmtId="0" fontId="30" fillId="0" borderId="0">
      <alignment vertical="center"/>
    </xf>
    <xf numFmtId="0" fontId="34" fillId="0" borderId="0">
      <alignment vertical="center"/>
    </xf>
    <xf numFmtId="0" fontId="6" fillId="0" borderId="0"/>
  </cellStyleXfs>
  <cellXfs count="46">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7" xfId="0" applyFont="1" applyFill="1" applyBorder="1" applyAlignment="1">
      <alignment horizontal="center" vertical="center" wrapText="1"/>
    </xf>
    <xf numFmtId="177" fontId="1"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Alignment="1">
      <alignment vertical="center"/>
    </xf>
    <xf numFmtId="0" fontId="7" fillId="0" borderId="0" xfId="0" applyFont="1" applyFill="1" applyBorder="1" applyAlignment="1">
      <alignment horizontal="center" vertical="center" wrapText="1"/>
    </xf>
    <xf numFmtId="10" fontId="1" fillId="0" borderId="0" xfId="14" applyNumberFormat="1" applyFont="1" applyFill="1" applyBorder="1" applyAlignment="1">
      <alignment horizontal="center" vertical="center"/>
    </xf>
    <xf numFmtId="10" fontId="1" fillId="0" borderId="0" xfId="14" applyNumberFormat="1" applyFont="1" applyFill="1" applyBorder="1" applyAlignment="1">
      <alignment vertical="center"/>
    </xf>
    <xf numFmtId="0" fontId="1"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1" fillId="0" borderId="0" xfId="0" applyNumberFormat="1"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wrapText="1"/>
    </xf>
    <xf numFmtId="0" fontId="1" fillId="0" borderId="5" xfId="0"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0" xfId="0" applyNumberFormat="1" applyFont="1" applyFill="1" applyBorder="1" applyAlignment="1">
      <alignment horizontal="center" vertical="center"/>
    </xf>
    <xf numFmtId="10" fontId="8" fillId="0" borderId="0" xfId="14" applyNumberFormat="1" applyFont="1" applyFill="1" applyBorder="1" applyAlignment="1">
      <alignment horizontal="center" vertical="center"/>
    </xf>
  </cellXfs>
  <cellStyles count="64">
    <cellStyle name="常规" xfId="0" builtinId="0"/>
    <cellStyle name="常规 4 4" xfId="1"/>
    <cellStyle name="货币[0]" xfId="2" builtinId="7"/>
    <cellStyle name="常规 44" xfId="3"/>
    <cellStyle name="20% - 强调文字颜色 3" xfId="4" builtinId="38"/>
    <cellStyle name="输入" xfId="5" builtinId="20"/>
    <cellStyle name="货币" xfId="6" builtinId="4"/>
    <cellStyle name="常规 88"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2 73"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标题 4 3 31" xfId="50"/>
    <cellStyle name="60% - 强调文字颜色 5" xfId="51" builtinId="48"/>
    <cellStyle name="强调文字颜色 6" xfId="52" builtinId="49"/>
    <cellStyle name="40% - 强调文字颜色 6" xfId="53" builtinId="51"/>
    <cellStyle name="40% - 强调文字颜色 2 4 11" xfId="54"/>
    <cellStyle name="60% - 强调文字颜色 6" xfId="55" builtinId="52"/>
    <cellStyle name="常规 11" xfId="56"/>
    <cellStyle name="常规_2010年为民办实事项目（水库移民新村）实施进度表2010.9.28" xfId="57"/>
    <cellStyle name="常规 2" xfId="58"/>
    <cellStyle name="常规_Sheet1" xfId="59"/>
    <cellStyle name="40% - 强调文字颜色 6 21" xfId="60"/>
    <cellStyle name="常规 23" xfId="61"/>
    <cellStyle name="常规 41" xfId="62"/>
    <cellStyle name="gcd" xfId="63"/>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5</xdr:row>
      <xdr:rowOff>0</xdr:rowOff>
    </xdr:from>
    <xdr:to>
      <xdr:col>5</xdr:col>
      <xdr:colOff>808990</xdr:colOff>
      <xdr:row>5</xdr:row>
      <xdr:rowOff>861060</xdr:rowOff>
    </xdr:to>
    <xdr:sp>
      <xdr:nvSpPr>
        <xdr:cNvPr id="2" name="Host Control  1"/>
        <xdr:cNvSpPr>
          <a:spLocks noChangeArrowheads="1" noChangeShapeType="1"/>
        </xdr:cNvSpPr>
      </xdr:nvSpPr>
      <xdr:spPr>
        <a:xfrm>
          <a:off x="4410075" y="1798955"/>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5</xdr:row>
      <xdr:rowOff>0</xdr:rowOff>
    </xdr:from>
    <xdr:to>
      <xdr:col>5</xdr:col>
      <xdr:colOff>808990</xdr:colOff>
      <xdr:row>5</xdr:row>
      <xdr:rowOff>861060</xdr:rowOff>
    </xdr:to>
    <xdr:sp>
      <xdr:nvSpPr>
        <xdr:cNvPr id="3" name="Host Control  1"/>
        <xdr:cNvSpPr>
          <a:spLocks noChangeArrowheads="1" noChangeShapeType="1"/>
        </xdr:cNvSpPr>
      </xdr:nvSpPr>
      <xdr:spPr>
        <a:xfrm>
          <a:off x="4410075" y="1798955"/>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5</xdr:row>
      <xdr:rowOff>0</xdr:rowOff>
    </xdr:from>
    <xdr:to>
      <xdr:col>5</xdr:col>
      <xdr:colOff>808990</xdr:colOff>
      <xdr:row>5</xdr:row>
      <xdr:rowOff>861060</xdr:rowOff>
    </xdr:to>
    <xdr:sp>
      <xdr:nvSpPr>
        <xdr:cNvPr id="4" name="Host Control  1"/>
        <xdr:cNvSpPr>
          <a:spLocks noChangeArrowheads="1" noChangeShapeType="1"/>
        </xdr:cNvSpPr>
      </xdr:nvSpPr>
      <xdr:spPr>
        <a:xfrm>
          <a:off x="4410075" y="1798955"/>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5</xdr:row>
      <xdr:rowOff>0</xdr:rowOff>
    </xdr:from>
    <xdr:to>
      <xdr:col>5</xdr:col>
      <xdr:colOff>808990</xdr:colOff>
      <xdr:row>5</xdr:row>
      <xdr:rowOff>861060</xdr:rowOff>
    </xdr:to>
    <xdr:sp>
      <xdr:nvSpPr>
        <xdr:cNvPr id="5" name="Host Control  1"/>
        <xdr:cNvSpPr>
          <a:spLocks noChangeArrowheads="1" noChangeShapeType="1"/>
        </xdr:cNvSpPr>
      </xdr:nvSpPr>
      <xdr:spPr>
        <a:xfrm>
          <a:off x="4410075" y="1798955"/>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5</xdr:row>
      <xdr:rowOff>0</xdr:rowOff>
    </xdr:from>
    <xdr:to>
      <xdr:col>5</xdr:col>
      <xdr:colOff>808990</xdr:colOff>
      <xdr:row>5</xdr:row>
      <xdr:rowOff>861060</xdr:rowOff>
    </xdr:to>
    <xdr:sp>
      <xdr:nvSpPr>
        <xdr:cNvPr id="6" name="Host Control  1"/>
        <xdr:cNvSpPr>
          <a:spLocks noChangeArrowheads="1" noChangeShapeType="1"/>
        </xdr:cNvSpPr>
      </xdr:nvSpPr>
      <xdr:spPr>
        <a:xfrm>
          <a:off x="4410075" y="1798955"/>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5</xdr:row>
      <xdr:rowOff>0</xdr:rowOff>
    </xdr:from>
    <xdr:to>
      <xdr:col>5</xdr:col>
      <xdr:colOff>808990</xdr:colOff>
      <xdr:row>5</xdr:row>
      <xdr:rowOff>861060</xdr:rowOff>
    </xdr:to>
    <xdr:sp>
      <xdr:nvSpPr>
        <xdr:cNvPr id="7" name="Host Control  1"/>
        <xdr:cNvSpPr>
          <a:spLocks noChangeArrowheads="1" noChangeShapeType="1"/>
        </xdr:cNvSpPr>
      </xdr:nvSpPr>
      <xdr:spPr>
        <a:xfrm>
          <a:off x="4410075" y="1798955"/>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15"/>
  <sheetViews>
    <sheetView topLeftCell="A2" workbookViewId="0">
      <selection activeCell="M86" sqref="M86"/>
    </sheetView>
  </sheetViews>
  <sheetFormatPr defaultColWidth="9" defaultRowHeight="15.75"/>
  <cols>
    <col min="1" max="1" width="8" style="29" customWidth="1"/>
    <col min="2" max="2" width="41.125" style="29" customWidth="1"/>
    <col min="3" max="3" width="19.75" style="29" customWidth="1"/>
    <col min="4" max="4" width="28.25" style="29" customWidth="1"/>
    <col min="5" max="5" width="32.25" style="29" customWidth="1"/>
    <col min="6" max="6" width="14.375" style="29" customWidth="1"/>
    <col min="7" max="7" width="17.125" style="29" customWidth="1"/>
    <col min="8" max="8" width="12.625" style="29" customWidth="1"/>
    <col min="9" max="10" width="10.625" style="28" customWidth="1"/>
    <col min="11" max="12" width="9" style="28" customWidth="1"/>
    <col min="13" max="16384" width="9" style="28"/>
  </cols>
  <sheetData>
    <row r="1" ht="18" customHeight="1" spans="1:10">
      <c r="A1" s="31" t="s">
        <v>0</v>
      </c>
      <c r="B1" s="31"/>
      <c r="F1" s="3"/>
      <c r="G1" s="3"/>
      <c r="I1" s="3" t="s">
        <v>1</v>
      </c>
      <c r="J1" s="3"/>
    </row>
    <row r="2" ht="33" customHeight="1" spans="1:10">
      <c r="A2" s="40" t="s">
        <v>2</v>
      </c>
      <c r="B2" s="40"/>
      <c r="C2" s="40"/>
      <c r="D2" s="40"/>
      <c r="E2" s="40"/>
      <c r="F2" s="29" t="s">
        <v>3</v>
      </c>
      <c r="G2" s="29" t="s">
        <v>4</v>
      </c>
      <c r="H2" s="29" t="s">
        <v>5</v>
      </c>
      <c r="I2" s="29" t="s">
        <v>3</v>
      </c>
      <c r="J2" s="29" t="s">
        <v>4</v>
      </c>
    </row>
    <row r="3" s="28" customFormat="1" ht="24" customHeight="1" spans="1:11">
      <c r="A3" s="13" t="s">
        <v>6</v>
      </c>
      <c r="B3" s="13" t="s">
        <v>7</v>
      </c>
      <c r="C3" s="13" t="s">
        <v>8</v>
      </c>
      <c r="D3" s="13" t="s">
        <v>9</v>
      </c>
      <c r="E3" s="13" t="s">
        <v>10</v>
      </c>
      <c r="F3" s="29">
        <v>8964</v>
      </c>
      <c r="G3" s="29">
        <v>8682</v>
      </c>
      <c r="H3" s="41">
        <f>F3+G3</f>
        <v>17646</v>
      </c>
      <c r="I3" s="29">
        <f>F3*0.6</f>
        <v>5378.4</v>
      </c>
      <c r="J3" s="29">
        <f>G3*0.5</f>
        <v>4341</v>
      </c>
      <c r="K3" s="29"/>
    </row>
    <row r="4" s="39" customFormat="1" ht="50" customHeight="1" spans="1:10">
      <c r="A4" s="13">
        <v>1</v>
      </c>
      <c r="B4" s="13" t="s">
        <v>11</v>
      </c>
      <c r="C4" s="41">
        <v>8188.36666</v>
      </c>
      <c r="D4" s="13" t="s">
        <v>12</v>
      </c>
      <c r="E4" s="13" t="s">
        <v>13</v>
      </c>
      <c r="F4" s="42">
        <v>5328.020788</v>
      </c>
      <c r="G4" s="42">
        <v>2860.345872</v>
      </c>
      <c r="H4" s="43">
        <v>8806.782438</v>
      </c>
      <c r="I4" s="45">
        <f>F4/F3</f>
        <v>0.594379829094154</v>
      </c>
      <c r="J4" s="45">
        <f>(G4+G5+G6)/G3</f>
        <v>0.532094143169777</v>
      </c>
    </row>
    <row r="5" s="39" customFormat="1" ht="50" customHeight="1" spans="1:8">
      <c r="A5" s="13">
        <v>2</v>
      </c>
      <c r="B5" s="13" t="s">
        <v>14</v>
      </c>
      <c r="C5" s="41">
        <v>1159.295479</v>
      </c>
      <c r="D5" s="13" t="s">
        <v>15</v>
      </c>
      <c r="E5" s="13" t="s">
        <v>16</v>
      </c>
      <c r="F5" s="42"/>
      <c r="G5" s="42">
        <f>C5</f>
        <v>1159.295479</v>
      </c>
      <c r="H5" s="43">
        <v>1159.295479</v>
      </c>
    </row>
    <row r="6" s="39" customFormat="1" ht="50" customHeight="1" spans="1:8">
      <c r="A6" s="13">
        <v>3</v>
      </c>
      <c r="B6" s="13" t="s">
        <v>17</v>
      </c>
      <c r="C6" s="41">
        <v>600</v>
      </c>
      <c r="D6" s="13" t="s">
        <v>18</v>
      </c>
      <c r="E6" s="13" t="s">
        <v>16</v>
      </c>
      <c r="F6" s="42"/>
      <c r="G6" s="42">
        <v>600</v>
      </c>
      <c r="H6" s="43">
        <v>600</v>
      </c>
    </row>
    <row r="7" s="39" customFormat="1" ht="50" customHeight="1" spans="1:8">
      <c r="A7" s="13">
        <v>4</v>
      </c>
      <c r="B7" s="13" t="s">
        <v>19</v>
      </c>
      <c r="C7" s="41">
        <v>150</v>
      </c>
      <c r="D7" s="13" t="s">
        <v>20</v>
      </c>
      <c r="E7" s="13" t="s">
        <v>16</v>
      </c>
      <c r="F7" s="42"/>
      <c r="G7" s="42">
        <v>150</v>
      </c>
      <c r="H7" s="43">
        <v>150</v>
      </c>
    </row>
    <row r="8" s="39" customFormat="1" ht="50" customHeight="1" spans="1:8">
      <c r="A8" s="13">
        <v>5</v>
      </c>
      <c r="B8" s="13" t="s">
        <v>21</v>
      </c>
      <c r="C8" s="41">
        <v>310</v>
      </c>
      <c r="D8" s="13" t="s">
        <v>18</v>
      </c>
      <c r="E8" s="13" t="s">
        <v>16</v>
      </c>
      <c r="F8" s="42"/>
      <c r="G8" s="42">
        <v>310</v>
      </c>
      <c r="H8" s="43">
        <v>400</v>
      </c>
    </row>
    <row r="9" s="39" customFormat="1" ht="50" customHeight="1" spans="1:8">
      <c r="A9" s="13">
        <v>6</v>
      </c>
      <c r="B9" s="13" t="s">
        <v>22</v>
      </c>
      <c r="C9" s="41">
        <v>3239.887549</v>
      </c>
      <c r="D9" s="13" t="s">
        <v>23</v>
      </c>
      <c r="E9" s="13" t="s">
        <v>24</v>
      </c>
      <c r="F9" s="44">
        <v>1605.816696</v>
      </c>
      <c r="G9" s="42">
        <v>1634.070853</v>
      </c>
      <c r="H9" s="43">
        <v>3383.367543</v>
      </c>
    </row>
    <row r="10" s="39" customFormat="1" ht="50" customHeight="1" spans="1:8">
      <c r="A10" s="13">
        <v>7</v>
      </c>
      <c r="B10" s="13" t="s">
        <v>25</v>
      </c>
      <c r="C10" s="41">
        <f>1542.762898+43.4525</f>
        <v>1586.215398</v>
      </c>
      <c r="D10" s="13" t="s">
        <v>26</v>
      </c>
      <c r="E10" s="13" t="s">
        <v>27</v>
      </c>
      <c r="F10" s="42">
        <f>C10</f>
        <v>1586.215398</v>
      </c>
      <c r="G10" s="42"/>
      <c r="H10" s="43">
        <v>1546.55454</v>
      </c>
    </row>
    <row r="11" s="39" customFormat="1" ht="50" customHeight="1" spans="1:8">
      <c r="A11" s="13">
        <v>8</v>
      </c>
      <c r="B11" s="13" t="s">
        <v>28</v>
      </c>
      <c r="C11" s="41">
        <v>1181.0645</v>
      </c>
      <c r="D11" s="13" t="s">
        <v>18</v>
      </c>
      <c r="E11" s="13" t="s">
        <v>16</v>
      </c>
      <c r="F11" s="42"/>
      <c r="G11" s="42">
        <v>1181.0645</v>
      </c>
      <c r="H11" s="43">
        <v>1500</v>
      </c>
    </row>
    <row r="12" s="39" customFormat="1" ht="50" customHeight="1" spans="1:8">
      <c r="A12" s="13">
        <v>9</v>
      </c>
      <c r="B12" s="13" t="s">
        <v>29</v>
      </c>
      <c r="C12" s="41">
        <v>201.45665</v>
      </c>
      <c r="D12" s="13" t="s">
        <v>30</v>
      </c>
      <c r="E12" s="13" t="s">
        <v>16</v>
      </c>
      <c r="F12" s="42"/>
      <c r="G12" s="42">
        <v>201.45665</v>
      </c>
      <c r="H12" s="43">
        <v>100</v>
      </c>
    </row>
    <row r="13" s="39" customFormat="1" ht="36" customHeight="1" spans="1:8">
      <c r="A13" s="13" t="s">
        <v>31</v>
      </c>
      <c r="B13" s="13"/>
      <c r="C13" s="15">
        <f>SUM(C4:C12)</f>
        <v>16616.286236</v>
      </c>
      <c r="D13" s="13"/>
      <c r="E13" s="13"/>
      <c r="F13" s="42">
        <f t="shared" ref="C13:H13" si="0">SUM(F4:F12)</f>
        <v>8520.052882</v>
      </c>
      <c r="G13" s="42">
        <f t="shared" si="0"/>
        <v>8096.233354</v>
      </c>
      <c r="H13" s="43">
        <f t="shared" si="0"/>
        <v>17646</v>
      </c>
    </row>
    <row r="14" ht="43" customHeight="1" spans="2:9">
      <c r="B14" s="29" t="s">
        <v>32</v>
      </c>
      <c r="C14" s="29">
        <f>H3-C13</f>
        <v>1029.713764</v>
      </c>
      <c r="F14" s="36">
        <f>F3-F13</f>
        <v>443.947118</v>
      </c>
      <c r="G14" s="36">
        <f>G3-G13</f>
        <v>585.766646</v>
      </c>
      <c r="I14" s="29"/>
    </row>
    <row r="15" ht="28" customHeight="1"/>
  </sheetData>
  <mergeCells count="4">
    <mergeCell ref="A1:B1"/>
    <mergeCell ref="F1:G1"/>
    <mergeCell ref="I1:J1"/>
    <mergeCell ref="A2:E2"/>
  </mergeCells>
  <pageMargins left="0.236111111111111" right="0.314583333333333" top="0.393055555555556" bottom="0.235416666666667" header="0.5" footer="0.5"/>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8"/>
  <sheetViews>
    <sheetView workbookViewId="0">
      <selection activeCell="F4" sqref="F4"/>
    </sheetView>
  </sheetViews>
  <sheetFormatPr defaultColWidth="9" defaultRowHeight="15.75" outlineLevelRow="7" outlineLevelCol="7"/>
  <cols>
    <col min="1" max="1" width="8" style="29" customWidth="1"/>
    <col min="2" max="2" width="43.125" style="29" customWidth="1"/>
    <col min="3" max="3" width="24" style="29" customWidth="1"/>
    <col min="4" max="4" width="27" style="29" customWidth="1"/>
    <col min="5" max="5" width="17.5" style="29" customWidth="1"/>
    <col min="6" max="6" width="17.125" style="29" customWidth="1"/>
    <col min="7" max="7" width="10.625" style="28" customWidth="1"/>
    <col min="8" max="8" width="12.875" style="28" customWidth="1"/>
    <col min="9" max="9" width="11.625" style="28" customWidth="1"/>
    <col min="10" max="16384" width="9" style="28"/>
  </cols>
  <sheetData>
    <row r="1" ht="30" customHeight="1" spans="1:7">
      <c r="A1" s="30" t="s">
        <v>33</v>
      </c>
      <c r="B1" s="31"/>
      <c r="F1" s="3"/>
      <c r="G1" s="32" t="s">
        <v>1</v>
      </c>
    </row>
    <row r="2" ht="69" customHeight="1" spans="1:7">
      <c r="A2" s="33" t="s">
        <v>34</v>
      </c>
      <c r="B2" s="33"/>
      <c r="C2" s="33"/>
      <c r="D2" s="33"/>
      <c r="E2" s="33"/>
      <c r="F2" s="29" t="s">
        <v>4</v>
      </c>
      <c r="G2" s="29" t="s">
        <v>4</v>
      </c>
    </row>
    <row r="3" s="28" customFormat="1" ht="45" customHeight="1" spans="1:8">
      <c r="A3" s="13" t="s">
        <v>6</v>
      </c>
      <c r="B3" s="13" t="s">
        <v>7</v>
      </c>
      <c r="C3" s="13" t="s">
        <v>8</v>
      </c>
      <c r="D3" s="13" t="s">
        <v>9</v>
      </c>
      <c r="E3" s="13" t="s">
        <v>10</v>
      </c>
      <c r="F3" s="29">
        <v>89</v>
      </c>
      <c r="G3" s="29">
        <v>65.274426</v>
      </c>
      <c r="H3" s="34">
        <f>G3/F3</f>
        <v>0.733420516853933</v>
      </c>
    </row>
    <row r="4" s="28" customFormat="1" ht="80" customHeight="1" spans="1:7">
      <c r="A4" s="13">
        <v>1</v>
      </c>
      <c r="B4" s="14" t="s">
        <v>35</v>
      </c>
      <c r="C4" s="15">
        <f>产业发展项目!I5</f>
        <v>65.274426</v>
      </c>
      <c r="D4" s="14" t="s">
        <v>36</v>
      </c>
      <c r="E4" s="13"/>
      <c r="F4" s="26">
        <v>65.274426</v>
      </c>
      <c r="G4" s="35"/>
    </row>
    <row r="5" s="28" customFormat="1" ht="80" customHeight="1" spans="1:6">
      <c r="A5" s="13">
        <v>2</v>
      </c>
      <c r="B5" s="14" t="s">
        <v>37</v>
      </c>
      <c r="C5" s="15">
        <f>乡村建设行动!H5</f>
        <v>23.725574</v>
      </c>
      <c r="D5" s="14" t="s">
        <v>38</v>
      </c>
      <c r="E5" s="13"/>
      <c r="F5" s="26">
        <v>23.725574</v>
      </c>
    </row>
    <row r="6" s="28" customFormat="1" ht="63" customHeight="1" spans="1:6">
      <c r="A6" s="13" t="s">
        <v>31</v>
      </c>
      <c r="B6" s="13"/>
      <c r="C6" s="15">
        <f>SUM(C4:C5)</f>
        <v>89</v>
      </c>
      <c r="D6" s="13"/>
      <c r="E6" s="13"/>
      <c r="F6" s="26">
        <f>SUM(F4:F5)</f>
        <v>89</v>
      </c>
    </row>
    <row r="7" ht="43" customHeight="1" spans="5:8">
      <c r="E7" s="36"/>
      <c r="F7" s="29">
        <f>F3-C6</f>
        <v>0</v>
      </c>
      <c r="G7" s="37"/>
      <c r="H7" s="38"/>
    </row>
    <row r="8" ht="28" customHeight="1" spans="8:8">
      <c r="H8" s="37"/>
    </row>
  </sheetData>
  <mergeCells count="2">
    <mergeCell ref="A1:B1"/>
    <mergeCell ref="A2:E2"/>
  </mergeCells>
  <pageMargins left="0.751388888888889" right="0.751388888888889" top="0.393055555555556" bottom="0.235416666666667" header="0.5" footer="0.5"/>
  <pageSetup paperSize="9" fitToHeight="0" orientation="landscape"/>
  <headerFooter/>
  <ignoredErrors>
    <ignoredError sqref="F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N10"/>
  <sheetViews>
    <sheetView showGridLines="0" workbookViewId="0">
      <pane ySplit="5" topLeftCell="A6" activePane="bottomLeft" state="frozen"/>
      <selection/>
      <selection pane="bottomLeft" activeCell="I6" sqref="I6"/>
    </sheetView>
  </sheetViews>
  <sheetFormatPr defaultColWidth="9" defaultRowHeight="15.75"/>
  <cols>
    <col min="1" max="1" width="6.125" style="1" customWidth="1"/>
    <col min="2" max="2" width="11.125" style="1" customWidth="1"/>
    <col min="3" max="3" width="9.875" style="1" customWidth="1"/>
    <col min="4" max="4" width="23.125" style="1" customWidth="1"/>
    <col min="5" max="5" width="9.875" style="1" customWidth="1"/>
    <col min="6" max="6" width="28.625" style="1" customWidth="1"/>
    <col min="7" max="8" width="12.625" style="1" customWidth="1"/>
    <col min="9" max="9" width="15.875" style="1" customWidth="1"/>
    <col min="10" max="10" width="12.25" style="1" customWidth="1"/>
    <col min="11" max="11" width="13.875" style="1" customWidth="1"/>
    <col min="12" max="12" width="13.625" style="1" customWidth="1"/>
    <col min="13" max="13" width="11.875" style="1" customWidth="1"/>
    <col min="14" max="15" width="9" style="1" customWidth="1"/>
    <col min="16" max="16" width="11.5" style="1"/>
    <col min="17" max="16384" width="9" style="1"/>
  </cols>
  <sheetData>
    <row r="1" s="1" customFormat="1" ht="17" customHeight="1" spans="1:2">
      <c r="A1" s="5" t="s">
        <v>39</v>
      </c>
      <c r="B1" s="5"/>
    </row>
    <row r="2" s="2" customFormat="1" ht="42" customHeight="1" spans="1:10">
      <c r="A2" s="21" t="s">
        <v>40</v>
      </c>
      <c r="B2" s="21"/>
      <c r="C2" s="21"/>
      <c r="D2" s="21"/>
      <c r="E2" s="21"/>
      <c r="F2" s="21"/>
      <c r="G2" s="21"/>
      <c r="H2" s="21"/>
      <c r="I2" s="21"/>
      <c r="J2" s="21"/>
    </row>
    <row r="3" s="2" customFormat="1" ht="25" customHeight="1" spans="1:13">
      <c r="A3" s="14" t="s">
        <v>41</v>
      </c>
      <c r="B3" s="14" t="s">
        <v>42</v>
      </c>
      <c r="C3" s="14" t="s">
        <v>43</v>
      </c>
      <c r="D3" s="14" t="s">
        <v>44</v>
      </c>
      <c r="E3" s="14" t="s">
        <v>45</v>
      </c>
      <c r="F3" s="14" t="s">
        <v>46</v>
      </c>
      <c r="G3" s="14" t="s">
        <v>47</v>
      </c>
      <c r="H3" s="9" t="s">
        <v>48</v>
      </c>
      <c r="I3" s="9" t="s">
        <v>49</v>
      </c>
      <c r="J3" s="14" t="s">
        <v>50</v>
      </c>
      <c r="K3" s="24"/>
      <c r="L3" s="24"/>
      <c r="M3" s="25"/>
    </row>
    <row r="4" s="2" customFormat="1" ht="25" customHeight="1" spans="1:10">
      <c r="A4" s="13"/>
      <c r="B4" s="13"/>
      <c r="C4" s="13"/>
      <c r="D4" s="13"/>
      <c r="E4" s="13"/>
      <c r="F4" s="13"/>
      <c r="G4" s="13"/>
      <c r="H4" s="22"/>
      <c r="I4" s="22"/>
      <c r="J4" s="13"/>
    </row>
    <row r="5" s="2" customFormat="1" ht="37" customHeight="1" spans="1:12">
      <c r="A5" s="13"/>
      <c r="B5" s="13"/>
      <c r="C5" s="13"/>
      <c r="D5" s="14" t="s">
        <v>51</v>
      </c>
      <c r="E5" s="13"/>
      <c r="F5" s="13"/>
      <c r="G5" s="15"/>
      <c r="H5" s="15"/>
      <c r="I5" s="15">
        <f>SUM(I6:I10)</f>
        <v>65.274426</v>
      </c>
      <c r="J5" s="15"/>
      <c r="L5" s="26"/>
    </row>
    <row r="6" s="1" customFormat="1" ht="99" customHeight="1" spans="1:14">
      <c r="A6" s="13">
        <v>1</v>
      </c>
      <c r="B6" s="13" t="s">
        <v>52</v>
      </c>
      <c r="C6" s="13" t="s">
        <v>53</v>
      </c>
      <c r="D6" s="14" t="s">
        <v>54</v>
      </c>
      <c r="E6" s="13" t="s">
        <v>55</v>
      </c>
      <c r="F6" s="14" t="s">
        <v>56</v>
      </c>
      <c r="G6" s="13">
        <v>13.0795</v>
      </c>
      <c r="H6" s="13"/>
      <c r="I6" s="15">
        <f>G6*0.6</f>
        <v>7.8477</v>
      </c>
      <c r="J6" s="15" t="s">
        <v>57</v>
      </c>
      <c r="N6" s="2"/>
    </row>
    <row r="7" s="1" customFormat="1" ht="101" customHeight="1" spans="1:14">
      <c r="A7" s="13">
        <v>2</v>
      </c>
      <c r="B7" s="13" t="s">
        <v>58</v>
      </c>
      <c r="C7" s="13" t="s">
        <v>53</v>
      </c>
      <c r="D7" s="14" t="s">
        <v>59</v>
      </c>
      <c r="E7" s="13" t="s">
        <v>60</v>
      </c>
      <c r="F7" s="13" t="s">
        <v>61</v>
      </c>
      <c r="G7" s="13">
        <v>25.201214</v>
      </c>
      <c r="H7" s="13"/>
      <c r="I7" s="15">
        <v>20.160971</v>
      </c>
      <c r="J7" s="15" t="s">
        <v>57</v>
      </c>
      <c r="N7" s="2"/>
    </row>
    <row r="8" s="1" customFormat="1" ht="55" customHeight="1" spans="1:10">
      <c r="A8" s="13">
        <v>3</v>
      </c>
      <c r="B8" s="23" t="s">
        <v>62</v>
      </c>
      <c r="C8" s="13" t="s">
        <v>63</v>
      </c>
      <c r="D8" s="13" t="s">
        <v>64</v>
      </c>
      <c r="E8" s="13" t="s">
        <v>65</v>
      </c>
      <c r="F8" s="13" t="s">
        <v>66</v>
      </c>
      <c r="G8" s="13">
        <v>40.220637</v>
      </c>
      <c r="H8" s="13">
        <v>32.176509</v>
      </c>
      <c r="I8" s="1">
        <v>4.022064</v>
      </c>
      <c r="J8" s="15"/>
    </row>
    <row r="9" s="1" customFormat="1" ht="75" customHeight="1" spans="1:10">
      <c r="A9" s="13">
        <v>4</v>
      </c>
      <c r="B9" s="13" t="s">
        <v>67</v>
      </c>
      <c r="C9" s="13" t="s">
        <v>63</v>
      </c>
      <c r="D9" s="13" t="s">
        <v>68</v>
      </c>
      <c r="E9" s="13" t="s">
        <v>69</v>
      </c>
      <c r="F9" s="13" t="s">
        <v>70</v>
      </c>
      <c r="G9" s="13">
        <v>94.237006</v>
      </c>
      <c r="H9" s="13">
        <v>75.389604</v>
      </c>
      <c r="I9" s="13">
        <v>9.423701</v>
      </c>
      <c r="J9" s="13"/>
    </row>
    <row r="10" s="1" customFormat="1" ht="55" customHeight="1" spans="1:10">
      <c r="A10" s="13">
        <v>5</v>
      </c>
      <c r="B10" s="13" t="s">
        <v>67</v>
      </c>
      <c r="C10" s="13" t="s">
        <v>63</v>
      </c>
      <c r="D10" s="13" t="s">
        <v>71</v>
      </c>
      <c r="E10" s="13" t="s">
        <v>72</v>
      </c>
      <c r="F10" s="13" t="s">
        <v>73</v>
      </c>
      <c r="G10" s="13">
        <v>79.399968</v>
      </c>
      <c r="H10" s="13">
        <v>47.639981</v>
      </c>
      <c r="I10" s="27">
        <v>23.81999</v>
      </c>
      <c r="J10" s="13"/>
    </row>
  </sheetData>
  <autoFilter ref="A5:P10">
    <extLst/>
  </autoFilter>
  <mergeCells count="12">
    <mergeCell ref="A1:B1"/>
    <mergeCell ref="A2:J2"/>
    <mergeCell ref="A3:A4"/>
    <mergeCell ref="B3:B4"/>
    <mergeCell ref="C3:C4"/>
    <mergeCell ref="D3:D4"/>
    <mergeCell ref="E3:E4"/>
    <mergeCell ref="F3:F4"/>
    <mergeCell ref="G3:G4"/>
    <mergeCell ref="H3:H4"/>
    <mergeCell ref="I3:I4"/>
    <mergeCell ref="J3:J4"/>
  </mergeCells>
  <pageMargins left="0.354166666666667" right="0.196527777777778" top="0.354166666666667" bottom="0.354166666666667" header="0.156944444444444" footer="0.156944444444444"/>
  <pageSetup paperSize="9" scale="50"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7"/>
  <sheetViews>
    <sheetView tabSelected="1" workbookViewId="0">
      <pane ySplit="5" topLeftCell="A6" activePane="bottomLeft" state="frozen"/>
      <selection/>
      <selection pane="bottomLeft" activeCell="F19" sqref="F19"/>
    </sheetView>
  </sheetViews>
  <sheetFormatPr defaultColWidth="9" defaultRowHeight="15.75" outlineLevelRow="6"/>
  <cols>
    <col min="1" max="1" width="5.75" style="1" customWidth="1"/>
    <col min="2" max="2" width="9.5" style="1" customWidth="1"/>
    <col min="3" max="3" width="10.25" style="1" customWidth="1"/>
    <col min="4" max="4" width="22.375" style="1" customWidth="1"/>
    <col min="5" max="5" width="10" style="1" customWidth="1"/>
    <col min="6" max="6" width="29" style="1" customWidth="1"/>
    <col min="7" max="7" width="12.75" style="1" customWidth="1"/>
    <col min="8" max="8" width="14.125" style="4" customWidth="1"/>
    <col min="9" max="9" width="11.25" style="1" customWidth="1"/>
    <col min="10" max="10" width="11.75" style="1" hidden="1" customWidth="1"/>
    <col min="11" max="11" width="12.25" style="1" hidden="1" customWidth="1"/>
    <col min="12" max="12" width="9" style="1" customWidth="1"/>
    <col min="13" max="13" width="9.375" style="1" customWidth="1"/>
    <col min="14" max="16384" width="9" style="1"/>
  </cols>
  <sheetData>
    <row r="1" s="1" customFormat="1" spans="1:8">
      <c r="A1" s="5" t="s">
        <v>74</v>
      </c>
      <c r="B1" s="6"/>
      <c r="H1" s="4"/>
    </row>
    <row r="2" s="2" customFormat="1" ht="36.95" customHeight="1" spans="1:9">
      <c r="A2" s="7" t="s">
        <v>75</v>
      </c>
      <c r="B2" s="7"/>
      <c r="C2" s="7"/>
      <c r="D2" s="7"/>
      <c r="E2" s="7"/>
      <c r="F2" s="7"/>
      <c r="G2" s="7"/>
      <c r="H2" s="8"/>
      <c r="I2" s="7"/>
    </row>
    <row r="3" s="1" customFormat="1" ht="24" customHeight="1" spans="1:11">
      <c r="A3" s="9" t="s">
        <v>41</v>
      </c>
      <c r="B3" s="9" t="s">
        <v>42</v>
      </c>
      <c r="C3" s="9" t="s">
        <v>43</v>
      </c>
      <c r="D3" s="9" t="s">
        <v>44</v>
      </c>
      <c r="E3" s="9" t="s">
        <v>45</v>
      </c>
      <c r="F3" s="9" t="s">
        <v>46</v>
      </c>
      <c r="G3" s="9" t="s">
        <v>47</v>
      </c>
      <c r="H3" s="10" t="s">
        <v>49</v>
      </c>
      <c r="I3" s="17" t="s">
        <v>50</v>
      </c>
      <c r="J3" s="18" t="s">
        <v>76</v>
      </c>
      <c r="K3" s="18" t="s">
        <v>77</v>
      </c>
    </row>
    <row r="4" s="1" customFormat="1" ht="25" customHeight="1" spans="1:9">
      <c r="A4" s="11"/>
      <c r="B4" s="11"/>
      <c r="C4" s="11"/>
      <c r="D4" s="11"/>
      <c r="E4" s="11"/>
      <c r="F4" s="11"/>
      <c r="G4" s="11"/>
      <c r="H4" s="12"/>
      <c r="I4" s="19"/>
    </row>
    <row r="5" s="1" customFormat="1" ht="39.95" customHeight="1" spans="1:11">
      <c r="A5" s="13"/>
      <c r="B5" s="13"/>
      <c r="C5" s="13"/>
      <c r="D5" s="14" t="s">
        <v>51</v>
      </c>
      <c r="E5" s="13"/>
      <c r="F5" s="13"/>
      <c r="G5" s="15"/>
      <c r="H5" s="15">
        <f>SUM(H6:H7)</f>
        <v>23.725574</v>
      </c>
      <c r="I5" s="13"/>
      <c r="K5" s="20"/>
    </row>
    <row r="6" s="3" customFormat="1" ht="90" customHeight="1" spans="1:13">
      <c r="A6" s="13">
        <v>1</v>
      </c>
      <c r="B6" s="13" t="s">
        <v>78</v>
      </c>
      <c r="C6" s="13" t="s">
        <v>79</v>
      </c>
      <c r="D6" s="16" t="s">
        <v>80</v>
      </c>
      <c r="E6" s="13" t="s">
        <v>81</v>
      </c>
      <c r="F6" s="13" t="s">
        <v>82</v>
      </c>
      <c r="G6" s="15">
        <v>45.18</v>
      </c>
      <c r="H6" s="15">
        <f>G6*0.3</f>
        <v>13.554</v>
      </c>
      <c r="I6" s="15" t="s">
        <v>57</v>
      </c>
      <c r="M6" s="2"/>
    </row>
    <row r="7" s="1" customFormat="1" ht="81" customHeight="1" spans="1:9">
      <c r="A7" s="13">
        <v>2</v>
      </c>
      <c r="B7" s="13" t="s">
        <v>83</v>
      </c>
      <c r="C7" s="13" t="s">
        <v>84</v>
      </c>
      <c r="D7" s="16" t="s">
        <v>85</v>
      </c>
      <c r="E7" s="13" t="s">
        <v>86</v>
      </c>
      <c r="F7" s="13" t="s">
        <v>87</v>
      </c>
      <c r="G7" s="13">
        <v>40</v>
      </c>
      <c r="H7" s="15">
        <f>G7*0.3-1.828426</f>
        <v>10.171574</v>
      </c>
      <c r="I7" s="15" t="s">
        <v>57</v>
      </c>
    </row>
  </sheetData>
  <autoFilter ref="A5:M7">
    <extLst/>
  </autoFilter>
  <mergeCells count="11">
    <mergeCell ref="A1:B1"/>
    <mergeCell ref="A2:I2"/>
    <mergeCell ref="A3:A4"/>
    <mergeCell ref="B3:B4"/>
    <mergeCell ref="C3:C4"/>
    <mergeCell ref="D3:D4"/>
    <mergeCell ref="E3:E4"/>
    <mergeCell ref="F3:F4"/>
    <mergeCell ref="G3:G4"/>
    <mergeCell ref="H3:H4"/>
    <mergeCell ref="I3:I4"/>
  </mergeCells>
  <pageMargins left="0.432638888888889" right="0.314583333333333" top="0.432638888888889" bottom="0.354166666666667" header="0.275" footer="0.0784722222222222"/>
  <pageSetup paperSize="9" scale="78" fitToHeight="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 (2)</vt:lpstr>
      <vt:lpstr>汇总</vt:lpstr>
      <vt:lpstr>产业发展项目</vt:lpstr>
      <vt:lpstr>乡村建设行动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捞月亮的人</cp:lastModifiedBy>
  <dcterms:created xsi:type="dcterms:W3CDTF">2020-02-19T08:37:00Z</dcterms:created>
  <dcterms:modified xsi:type="dcterms:W3CDTF">2024-09-27T10:15:55Z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false</vt:bool>
  </property>
  <property fmtid="{D5CDD505-2E9C-101B-9397-08002B2CF9AE}" pid="4" name="ICV">
    <vt:lpwstr>B0B2EFBDF3C54CC7A2E8856AA9A7846D</vt:lpwstr>
  </property>
</Properties>
</file>